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B40C5F89-187D-41B3-84CF-A105DBAA02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 год" sheetId="5" r:id="rId1"/>
  </sheets>
  <definedNames>
    <definedName name="_xlnm.Print_Area" localSheetId="0">'2023 год'!$B$1:$K$81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3" i="5" l="1"/>
  <c r="I109" i="5"/>
  <c r="I71" i="5"/>
  <c r="I70" i="5"/>
  <c r="I106" i="5"/>
  <c r="I67" i="5"/>
  <c r="I66" i="5"/>
  <c r="I103" i="5"/>
  <c r="I95" i="5"/>
  <c r="I62" i="5"/>
  <c r="I56" i="5"/>
  <c r="I55" i="5"/>
  <c r="I54" i="5"/>
  <c r="I53" i="5"/>
  <c r="I12" i="5"/>
  <c r="I11" i="5"/>
  <c r="I10" i="5"/>
  <c r="I9" i="5"/>
  <c r="I8" i="5"/>
  <c r="I7" i="5"/>
  <c r="I6" i="5"/>
  <c r="I5" i="5"/>
  <c r="I4" i="5"/>
  <c r="I16" i="5" l="1"/>
  <c r="E23" i="5" l="1"/>
  <c r="E22" i="5"/>
  <c r="E113" i="5"/>
  <c r="E109" i="5"/>
  <c r="E71" i="5"/>
  <c r="E70" i="5"/>
  <c r="E106" i="5"/>
  <c r="E67" i="5"/>
  <c r="E66" i="5"/>
  <c r="E103" i="5"/>
  <c r="E95" i="5"/>
  <c r="E62" i="5"/>
  <c r="E56" i="5"/>
  <c r="E55" i="5"/>
  <c r="E54" i="5"/>
  <c r="E53" i="5"/>
  <c r="E12" i="5"/>
  <c r="E11" i="5"/>
  <c r="E10" i="5"/>
  <c r="E9" i="5"/>
  <c r="E8" i="5"/>
  <c r="E7" i="5"/>
  <c r="E6" i="5"/>
  <c r="E5" i="5"/>
  <c r="E4" i="5"/>
  <c r="E48" i="5"/>
</calcChain>
</file>

<file path=xl/sharedStrings.xml><?xml version="1.0" encoding="utf-8"?>
<sst xmlns="http://schemas.openxmlformats.org/spreadsheetml/2006/main" count="535" uniqueCount="349">
  <si>
    <t>Наименование организации</t>
  </si>
  <si>
    <t>ИНН</t>
  </si>
  <si>
    <t>Адрес</t>
  </si>
  <si>
    <t>Суммарная доля участия (собственности) государства (субъекта РФ и муниципалитетов) в хозяйствующем субъекте, в процентах</t>
  </si>
  <si>
    <t>Основной вид деятельности, согласно Общероссийского классификатора видов экономической деятельности ОК 029-2014</t>
  </si>
  <si>
    <t>Наименование рынка присутствия хозяйствующего субъекта</t>
  </si>
  <si>
    <t>Объем финансирования из бюджета муниципального образования (тыс. руб.)</t>
  </si>
  <si>
    <t>Областное государственное бюджетное профессиональное образовательное учреждение Вичугский многопрофильный колледж</t>
  </si>
  <si>
    <t>155334, Ивановская область, г. Вичуга, ул. Виноградовых, д. 1</t>
  </si>
  <si>
    <t>Областное государственное бюджетное профессиональное образовательное учреждение  «Ивановский автотранспортный колледж»</t>
  </si>
  <si>
    <t>153035, г. Иваново, ул. Ташкентская, д. 81</t>
  </si>
  <si>
    <t xml:space="preserve">Областное  государственное бюджетное профессиональное образовательное учреждение Ивановский железнодорожный колледж   </t>
  </si>
  <si>
    <t>153045, г. Иваново, ул. Чайковского, д. 38</t>
  </si>
  <si>
    <t>Областное государственное бюджетное профессиональное образовательное учреждение «Ивановский колледж легкой промышленности»</t>
  </si>
  <si>
    <t>153000, г. Иваново, ул. Красных Зорь,  д. 23</t>
  </si>
  <si>
    <t>Областное государственное бюджетное профессиональное образовательное учреждение Ивановский колледж пищевой промышленности</t>
  </si>
  <si>
    <t>153009, г. Иваново, Полевой Проезд, д. 4</t>
  </si>
  <si>
    <t>Областное государственное бюджетное профессиональное образовательное учреждение «Ивановский колледж сферы услуг»</t>
  </si>
  <si>
    <t>153045, г. Иваново, ул. Свободы, д.1</t>
  </si>
  <si>
    <t>Областное государственное  бюджетное профессиональное образовательное учреждение «Ивановский педагогический колледж имени Д.А. Фурманова»</t>
  </si>
  <si>
    <t>153002, г. Иваново, пр. Ленина, д. 41</t>
  </si>
  <si>
    <t>Областное государственное бюджетное профессиональное образовательное учреждение «Ивановский промышленно-экономический колледж»</t>
  </si>
  <si>
    <t>153000, г. Иваново, ул. Московская, д. 48</t>
  </si>
  <si>
    <t xml:space="preserve">Областное государственное бюджетное профессиональное образовательное учреждение  Ивановский технический колледж </t>
  </si>
  <si>
    <t>153043, г. Иваново, ул. Люлина, д. 2б</t>
  </si>
  <si>
    <t>Областное государственное бюджетное профессиональное образовательное учреждение  «Ивановский энергетический колледж»</t>
  </si>
  <si>
    <t>153025, г. Иваново, ул. Ермака, д. 41</t>
  </si>
  <si>
    <t>Областное государственное бюджетное профессиональное образовательное учреждение Кинешемский колледж индустрии питания и торговли</t>
  </si>
  <si>
    <t>Областное государственное  бюджетное профессиональное образовательное учреждение «Кинешемский педагогический колледж»</t>
  </si>
  <si>
    <t>Областное государственное бюджетное профессиональное образовательное учреждение «Кинешемский политехнический колледж»</t>
  </si>
  <si>
    <t>Областное государственное  бюджетное профессиональное образовательное учреждение «Кинешемский технологический колледж»</t>
  </si>
  <si>
    <t>155800, Ивановская область,  г. Кинешма, ул. им. Крупской, д. 10/47</t>
  </si>
  <si>
    <t>Областное государственное бюджетное профессиональное образовательное учреждение Кохомский индустриальный колледж</t>
  </si>
  <si>
    <t>153511, Ивановская область, г. Кохма, ул. Ивановская, д. 32</t>
  </si>
  <si>
    <t>Областное государственное бюджетное профессиональное образовательное учреждение «Плесский колледж бизнеса и туризма»</t>
  </si>
  <si>
    <t>155555, Ивановская область, Приволжский район, с. Северцево, д. 6</t>
  </si>
  <si>
    <t>Областное государственное бюджетное профессиональное образовательное учреждение «Родниковский политехнический колледж»</t>
  </si>
  <si>
    <t>155250,  Ивановская область, г. Родники, пл. Ленина, д. 10</t>
  </si>
  <si>
    <t>Областное государственное бюджетное профессиональное образовательное учреждение Тейковский индустриальный колледж имени Героя Советского Союза А.П. Буланова</t>
  </si>
  <si>
    <t>155047, Ивановская область, г. Тейково, Красноармейский проезд, д.2</t>
  </si>
  <si>
    <t>Областное государственное бюджетное профессиональное образовательное учреждение Тейковский многопрофильный колледж</t>
  </si>
  <si>
    <t>155044, Ивановская область, г. Тейково, п. Грозилово, д. 17</t>
  </si>
  <si>
    <t>Областное  государственное бюджетное  профессиональное образовательное учреждение Фурмановский технический колледж</t>
  </si>
  <si>
    <t>155523, Ивановская область, г. Фурманов, ул. Тимирязева, д. 43</t>
  </si>
  <si>
    <t>Областное государственное бюджетное профессиональное образовательное учреждение Шуйский многопрофильный колледж</t>
  </si>
  <si>
    <t>155908, Ивановская область, г. Шуя, ул. Кооперативная, д. 57</t>
  </si>
  <si>
    <t>Областное государственное бюджетное профессиональное образовательное учреждение «Шуйский технологический колледж»</t>
  </si>
  <si>
    <t>155901, Ивановская область, г. Шуя, Учебный городок, д. 1</t>
  </si>
  <si>
    <t>Областное государственное бюджетное профессиональное образовательное учреждение Южский технологический колледж</t>
  </si>
  <si>
    <t>155630,  Ивановская область, г. Южа, ул. Речная, д. 1</t>
  </si>
  <si>
    <t>Областное государственное  бюджетное профессиональное образовательное учреждение «Юрьевецкий агропромышленный колледж»</t>
  </si>
  <si>
    <t>155450, Ивановская область, Юрьевецкий р-н, г. Юрьевец, ул. Титова, д. 4</t>
  </si>
  <si>
    <t xml:space="preserve">Областное государственное казённое общеобразовательное учреждение «Вичугская коррекционная школа» </t>
  </si>
  <si>
    <t>Областное государственное казённое общеобразовательное учреждение «Вичугская коррекционная школа-интернат № 1»</t>
  </si>
  <si>
    <t>Областное государственное казённое общеобразовательное учреждение «Вичугская коррекционная школа-интернат № 2»</t>
  </si>
  <si>
    <t>Областное государственное казённое общеобразовательное учреждение «Ивановская коррекционная школа № 1»</t>
  </si>
  <si>
    <t>Областное государственное казённое общеобразовательное учреждение «Ивановская коррекционная школа № 2» </t>
  </si>
  <si>
    <t>Областное государственное казённое общеобразовательное учреждение «Ивановская коррекционная школа № 3»</t>
  </si>
  <si>
    <t>Областное государственное казённое общеобразовательное учреждение «Ивановская коррекционная школа-интернат № 1»</t>
  </si>
  <si>
    <t>Областное государственное казённое общеобразовательное учреждение «Ивановская коррекционная школа-интернат № 2»</t>
  </si>
  <si>
    <t>Областное государственное казённое общеобразовательное учреждение «Ивановская коррекционная школа-интернат № 3»</t>
  </si>
  <si>
    <t>Областное государственное казённое общеобразовательное учреждение «Кинешемская коррекционная школа-интернат»</t>
  </si>
  <si>
    <t>Областное государственное казённое общеобразовательное учреждение «Кохомская коррекционная школа»</t>
  </si>
  <si>
    <t>Областное государственное казённое общеобразовательное учреждение «Кохомская коррекционная школа-интернат»</t>
  </si>
  <si>
    <t>Областное государственное казённое общеобразовательное учреждение «Приволжская коррекционная школа-интернат»</t>
  </si>
  <si>
    <t>Областное государственное казённое общеобразовательное учреждение «Пучежская коррекционная школа-интернат»</t>
  </si>
  <si>
    <t>Областное государственное казённое общеобразовательное учреждение «Родниковская коррекционная школа-интернат»</t>
  </si>
  <si>
    <t>Областное государственное казённое общеобразовательное учреждение «Санаторная школа-интернат»</t>
  </si>
  <si>
    <t>Областное государственное казённое общеобразовательное учреждение  «Тейковская коррекционная школа-интернат»</t>
  </si>
  <si>
    <t>Областное государственное казённое общеобразовательное учреждение  «Шуйская коррекционная школа-интернат»</t>
  </si>
  <si>
    <t>Областное государственное казённое общеобразовательное учреждение  «Южская коррекционная школа-интернат»</t>
  </si>
  <si>
    <t>Областное государственное казённое общеобразовательное учреждение  «Юрьевецкая коррекционная школа-интернат»</t>
  </si>
  <si>
    <t>Областное государственное казённое общеобразовательное учреждение для детей, нуждающихся в психолого-педагогической и медико-социальной помощи, «Ивановский областной центр психолого-медико-социального сопровождения»</t>
  </si>
  <si>
    <t>153001, г. Иваново, ул. Московская, д. 44,</t>
  </si>
  <si>
    <t>153027, г. Иваново, ул. Жаворонкова, д. 3</t>
  </si>
  <si>
    <t>153008, г. Иваново, ул. Голубева, д. 2,</t>
  </si>
  <si>
    <t>153022, г. Иваново, ул. Некрасова, д. 51 «а»</t>
  </si>
  <si>
    <t>155330, Ивановская обл., г. Вичуга, ул. 1-я Ломоносова, д.28</t>
  </si>
  <si>
    <t>153022, г. Иваново, ул.4-я Первомайская, д.5/1</t>
  </si>
  <si>
    <t>153030, г. Иваново, ул.7-я Завокзальная, д.29</t>
  </si>
  <si>
    <t>153310, Ивановская область., Вичугский р-он, д. Хреново, д. 24</t>
  </si>
  <si>
    <t>155310, Ивановская область, Вичугский р-он, п. Старая Вичуга, ул. Школьная, д.2</t>
  </si>
  <si>
    <t>155800, Ивановская область, г. Кинешма, ул. Сеченова, д. 26</t>
  </si>
  <si>
    <t xml:space="preserve">153511, Ивановская область, г. Кохма, пер. Ивановский, д. 1 </t>
  </si>
  <si>
    <t>153510, Ивановская область., г. Кохма, ул. Ивановская, д. 1</t>
  </si>
  <si>
    <t>155550, Ивановская область, г. Приволжск, Мало-Ленинградский пер., д. 4</t>
  </si>
  <si>
    <t>155360, Ивановская область., г. Пучеж, ул. Ленина, д.33</t>
  </si>
  <si>
    <t>155250, Ивановская область, Родниковский р-он, г. Родники, мкр-он Южный, д. 21</t>
  </si>
  <si>
    <t xml:space="preserve">155900, Ивановская область, г. Шуя, ул. 5-я Северная, д. 49,  </t>
  </si>
  <si>
    <t xml:space="preserve">155048,  Ивановская область., г. Тейково, Вокзальный проезд, 
д. 2
</t>
  </si>
  <si>
    <t>155900, Ивановская область, г. Шуя, ул. Советская, д.16</t>
  </si>
  <si>
    <t>155630, Ивановская область, г. Южа, ул.4-я Рабочая, д.66</t>
  </si>
  <si>
    <t>155450, Ивановская область, г. Юрьевец, пер. Борьбы, д. 4</t>
  </si>
  <si>
    <t xml:space="preserve">155523, Ивановская область, г. Фурманов, ул. Тимирязева, д. 8 </t>
  </si>
  <si>
    <t>155800, Ивановская область, г. Кинешма, ул. Ленина, д. 30</t>
  </si>
  <si>
    <t>155809,  Ивановская область, г. Кинешма, ул. Григория Королева, д. 10</t>
  </si>
  <si>
    <t>85.21,   85.3</t>
  </si>
  <si>
    <t>85.1</t>
  </si>
  <si>
    <t xml:space="preserve">Областное государственное бюджетное учреждение "Ивановский региональный центр оценки качества образования"
</t>
  </si>
  <si>
    <t xml:space="preserve">Государственное автономное учреждение дополнительного профессионального образования Ивановской области "Университет непрерывного образования и инноваций"
</t>
  </si>
  <si>
    <t xml:space="preserve">Областное государственное казенное учреждение Централизованная бухгалтерия Департамента образования Ивановской области
</t>
  </si>
  <si>
    <t>г. Иваново, ул. Большая Воробьевская, д.80</t>
  </si>
  <si>
    <t>Областное государственное казенное общеобразовательное учреждение «Вечерняя школа»</t>
  </si>
  <si>
    <t>3713007082</t>
  </si>
  <si>
    <t>155814, Ивановская область, г. Кинешма, ул. Шуйская, д. 1р.  Ивановская область, Кинешемский район, с. Октябрьский, ул. Заречная, д. 47; Ивановская область, Кинешемский район, с. Шилекша, ул. Центральная, д. 23</t>
  </si>
  <si>
    <t>153000, Ивановская область, город Иваново, пл. Революции, д. 2/1</t>
  </si>
  <si>
    <t>63.11</t>
  </si>
  <si>
    <t>85.42.9, 85.41</t>
  </si>
  <si>
    <t>69.20.2</t>
  </si>
  <si>
    <t>Рынок услуг среднего профессионального образования</t>
  </si>
  <si>
    <t>рынок услуг дополнительного образования детей</t>
  </si>
  <si>
    <t>Объем выручки за 2023 год (тыс. руб.)/доля</t>
  </si>
  <si>
    <t xml:space="preserve">Объем реализованных товаров, работ и услуг в 2023 году (по основному виду деятельности) в натуральном выражении </t>
  </si>
  <si>
    <t>Объем финансирования из бюджета субъекта Российской Федерации за 2023 год (тыс. руб.)</t>
  </si>
  <si>
    <t>85.1,  85.11</t>
  </si>
  <si>
    <t xml:space="preserve">178653 чел-часы   </t>
  </si>
  <si>
    <t>Бюджетное стационарное учреждение социального обслуживания Ивановской области "Богородский дом-интернат"</t>
  </si>
  <si>
    <t xml:space="preserve">153506, Ивановская обл., Ивановский район,
с. Богородское,
ул. Б. Клинцевская,д.4-а,
тел. :8(4932) 33-69-60,
e-mail: bogorod_di@ivreg.ru                     </t>
  </si>
  <si>
    <t>87.90 "Деятельность по уходу с обеспечением проживания прочая"</t>
  </si>
  <si>
    <t>Рынок услуг социального обслуживания населения</t>
  </si>
  <si>
    <t xml:space="preserve"> -</t>
  </si>
  <si>
    <t>153045, г. Иваново,
ул. 5-я Снежная, д. 3,
 тел.: 8(4932)33-69-82,
 e-mail: lesnoe_di@ivreg.ru</t>
  </si>
  <si>
    <t>87.30 "Деятельность по уходу за престарелыми и инвалидами с
обеспечением проживания"</t>
  </si>
  <si>
    <t xml:space="preserve">Бюджетное стационарное учреждение социального обслуживания Ивановской области "Пучежский дом-интернат" </t>
  </si>
  <si>
    <t xml:space="preserve">155361, Ивановская обл.,
г. Пучеж, ул. Калинина, 
д. 2А,
тел.: 8(49345)2-13-56,
e-mail: pucheg_di@ivreg.ru
</t>
  </si>
  <si>
    <t xml:space="preserve">Бюджетное стационарное учреждение социального обслуживания "Плесский дом-интернат" </t>
  </si>
  <si>
    <t xml:space="preserve">155555, Ивановская обл., Приволжский район,
 г. Плес, ул. Корнилова, д. 57,
 тел: 8(49339)4-36-51,
e-mail: pless_pni@ivreg.ru
</t>
  </si>
  <si>
    <t>87.30 "Деятельность по уходу за престарелыми и инвалидами</t>
  </si>
  <si>
    <t>Бюджетное учреждение социального обслуживания Ивановской области "Ивановский дом- интернат"</t>
  </si>
  <si>
    <t xml:space="preserve">153022 г. Иваново, 
ул. Благова, д. 38, 
тел.: 8(4932)23-08-95,
e-mail: ivanovo_pni@ivreg.ru
</t>
  </si>
  <si>
    <t>Бюджетное стационарное учреждение социального обслуживания Ивановской области "Боготский дом- интернат"</t>
  </si>
  <si>
    <t xml:space="preserve">155824, Ивановская обл., Кинешемский район, п/о Доброхотово, д. Богот,
 ул. Молодежная, д. 27,
 тел.: 8-910-999-74-32,
e-mail: bogot_pni@ivreg.ru
</t>
  </si>
  <si>
    <t>Бюджетное стационарное учреждение социального обслуживания Ивановской области "Кинешемский дом-интернат"</t>
  </si>
  <si>
    <t>155813, Ивановская обл., Кинешемский район,
 д. Новинки, ул. Парковая,
д. 9, тел.: 8-910-693-89-44, 8-910-688-00-35,
 e-mail:novinki_pni@ivreg.ru</t>
  </si>
  <si>
    <t xml:space="preserve">Бюджетное стационарное учреждение социального обслуживания "Хозникивский дом-интернат"                                                </t>
  </si>
  <si>
    <t xml:space="preserve">155110, Ивановская обл., Лежневский район,
с. Хозниково, ул Лежневская, корпус строений 2, 
тел.: 8-920-352-42-65, 8-920-674-52-23,
е-mail: hoznikovo_pni@ivreg.ru
</t>
  </si>
  <si>
    <t>Бюджетное стационарное учреждение социального обслуживания Ивановской области "Шуйский комплексный центр социального обслуживания населения"</t>
  </si>
  <si>
    <t xml:space="preserve">155900, г. Шуя,  
ул. 11 Мичуринская, д.4, 
тел.: 8(49351) 4-83-37,
e-mail: shuya_kcson@ivreg.ru
</t>
  </si>
  <si>
    <t>Бюджетное учреждение социального обслуживания Ивановской области "Вичугский комплексный центр социального обслуживания населения "</t>
  </si>
  <si>
    <t xml:space="preserve">155333, г. Вичуга, 
ул. Ленинградская, 101, 
тел: 8(49354) 2-91-94, 
e-mail: vichuga_kcson@ivreg.ru
</t>
  </si>
  <si>
    <t>87.30 "Деятельность по уходу за престарелыми и инвалидами с обеспечением проживания"</t>
  </si>
  <si>
    <t xml:space="preserve">Бюджетное учреждение социального обслуживания  "Ивановский комплексный центр социального обслуживания населения " </t>
  </si>
  <si>
    <t xml:space="preserve">153002, г. Иваново,             ул. Калинина, 50,
тел.: 8(4932) 42-34-03, 
e-mail: ivanovo_kcson@ivreg.ru
</t>
  </si>
  <si>
    <t>88.10 "Предоставление социальных услуг без обеспечения проживания престарелым
и инвалидам"</t>
  </si>
  <si>
    <t>Бюджетное учреждение социального обслуживания Ивановской области "Кинешемский комплексный центр социального обслуживания населения"</t>
  </si>
  <si>
    <t xml:space="preserve">155800, г. Кинешма, 
ул. Фрунзе, 6,
 тел.: 8(49331) 5-75-79,
 e-mail: kineshma_kcson@ivreg.ru
</t>
  </si>
  <si>
    <t>88.10 "Предоставление социальных услуг без обеспечения проживания престарелым и инвалидам"</t>
  </si>
  <si>
    <t xml:space="preserve">Бюджетное учреждение социального обслуживания населения Ивановской области "Комплексный центр социального обслуживания населения по г.о. Кохма и Ивановскому муниципальному району"                                              </t>
  </si>
  <si>
    <t xml:space="preserve">153512, г. Кохма,
ул. Машиностроительная, 21, тел.: 8(4932) 55-38-30, 
e-mail: kohma_ivr_kcson@ivreg.ru
</t>
  </si>
  <si>
    <t xml:space="preserve">155800 г. Кинешма,  
ул. Ленина, 12,
 тел.: 8(49331) 5-76-60,
e-mail: navoloki_kcson@ivreg.ru
</t>
  </si>
  <si>
    <t>Бюджетное учреждение социального обслуживания Ивановской области "Палехский комплексный центр социального обслуживания населения"</t>
  </si>
  <si>
    <t xml:space="preserve">155620, п. Палех, 
ул. Корина, 7А ,
 тел.: 8(49334) 2-13-87,
e-mail: paleh_kcson@ivreg.ru
</t>
  </si>
  <si>
    <t>Бюджетное учреждение социального обслуживания Ивановской области "Комплексный центр социального обслуживания населения по Пучежскому и Лухскому муниципальным районам"</t>
  </si>
  <si>
    <t xml:space="preserve">155360, г. Пучеж, ул. Павла Зарубина, 12,
 тел.: 8(49345) 2-20-55,
 e-mail: pucheg_luh_kcson@ivreg.ru
</t>
  </si>
  <si>
    <t>Бюджетное учреждение социального обслуживания Ивановской области "Родниковский комплексный центр социального обслуживания населения"</t>
  </si>
  <si>
    <t xml:space="preserve">155250, г. Родники,
 ул. Советская, 10, 
 тел.: 8(49336) 2-54-46,             
e-mail: rodniki_kcson@ivreg.ru
</t>
  </si>
  <si>
    <t>87 "Деятельность по уходу с обеспечением проживания"</t>
  </si>
  <si>
    <t xml:space="preserve">Бюджетное учреждение социального обслуживания Ивановской области "Комплексный центр социального обслуживания населения по Тейковскому и Гаврилово-Посадскому муниципальным районам"                                                                     </t>
  </si>
  <si>
    <t xml:space="preserve">155040 г.Тейково,
ул. Октябрьская, д.24,
тел.: 8(49343) 4-40-02,
e-mail: teik_gavpos_kcson@ivreg.ru
</t>
  </si>
  <si>
    <t>Бюджетное учреждение социального обслуживания Ивановской области "Юрьевецкий комплексный центр социального обслуживания населения"</t>
  </si>
  <si>
    <t xml:space="preserve">155453, г. Юрьевец, ул. Советская, 155,
тел.: 8(49337) 2-27-78,
e-mail: yurevec_kcson@ivreg.ru
</t>
  </si>
  <si>
    <t>Бюджетное учреждение социального обслуживания Ивановской области "Центр социального обслуживания по Верхнеландеховскому и Пестяковскому муниципальным районам"</t>
  </si>
  <si>
    <t xml:space="preserve">155210, п. Верхний Ландех, ул. Пионерская, 15,
тел.: 8(49349) 2-10-79,
e-mail: vland_pest_cson@ivreg.ru
</t>
  </si>
  <si>
    <t>Бюджетное учреждение социального обслуживания Ивановской области «Вичугский центр социального обслуживания»</t>
  </si>
  <si>
    <t xml:space="preserve">155331,г. Вичуга, ул. Ленинградская, 72,
тел: 8 (49354) 2-22-33,
e-mail: vichuga_cson@ivreg.ru
</t>
  </si>
  <si>
    <t>Бюджетное учреждение социального обслуживания Ивановской области «Заволжский центр социального обслуживания»</t>
  </si>
  <si>
    <t xml:space="preserve">155410, г. Заволжск, пер. Парковый, 6, 
тел.: 8(49333) 2-31-47,
e-mail: zavolgsk_cson@ivreg.ru
</t>
  </si>
  <si>
    <t xml:space="preserve">Бюджетное учреждение социального обслуживания Ивановской области "Ильинский центр социального обслуживания" </t>
  </si>
  <si>
    <t xml:space="preserve">155060, п. Ильинское,
ул. Красная, 53, 
тел.: 8 (49353) 2-12-63,
e-mail: ilinskoe_cson@ivreg.ru
</t>
  </si>
  <si>
    <t>Бюджетное учреждение социального обслуживания Ивановской области "Колобовский центр социального обслуживания"</t>
  </si>
  <si>
    <t xml:space="preserve"> 155900, г. Шуя,
пл. Ленина, 7,
тел: 8(49351) 3-22-35,
e-mail: kolobovo_cson@ivreg.ru
</t>
  </si>
  <si>
    <t>Бюджетное учреждение социального обслуживания Ивановской области "Комсомольский центр социального обслуживания"</t>
  </si>
  <si>
    <t xml:space="preserve">155150,  г . Комсомольск,
пер. Торговый, д. 2
тел.: 8(49352) 2-24-30,
e-mail: komsomol_cson@ivreg.ru
</t>
  </si>
  <si>
    <t>Бюджетное учреждение социального обслуживания Ивановской области "Лежневский центр социального обслуживания"</t>
  </si>
  <si>
    <t xml:space="preserve">155120, Лежневский р-н, п.Лежнево, пл. Советская, д. 24
тел.: 8(49357) 2-76-03,
e-mail: legnevo_cson@ivreg.ru
</t>
  </si>
  <si>
    <t>Бюджетное учреждение социального обслуживания Ивановской области "Приволжский центр социального обслуживания"</t>
  </si>
  <si>
    <t>155550,г. Приволжск, 
ул. Льнянщиков, 1 «А»,
тел.: 8(49339) 4-24-58,
 e-mail: privolgsk_cson@ivreg.ru</t>
  </si>
  <si>
    <t>Бюджетное учреждение социального обслуживания Ивановской области "Савинский центр социального обслуживания"</t>
  </si>
  <si>
    <t>155710,п. Савино, ул. Первомайская, 12,
тел.: 8(49356) 9-16-90, 
e-mail: savino_cson@ivreg.ru</t>
  </si>
  <si>
    <t>Бюджетное учреждение социального обслуживания Ивановской области "Фурмановский центр социального обслуживания"</t>
  </si>
  <si>
    <t xml:space="preserve">155520, г. Фурманов, ул. Нижний Двор,7,
тел.: 8(49341) 2-17-73,
e-mail: furmanov_cson@ivreg.ru
</t>
  </si>
  <si>
    <t>бюджетное учреждение социального обслуживания Ивановской области "Шуйский центр социального обслуживания"</t>
  </si>
  <si>
    <t xml:space="preserve">155900, г. Шуя, ул.11 Мичуринская, 4, тел.:  8(49351) 3-39-37,
e-mail: shuya_cson@ivreg.ru
</t>
  </si>
  <si>
    <t xml:space="preserve">Бюджетное учреждение социального обслуживания Ивановской области "Южский центр социального обслуживания" </t>
  </si>
  <si>
    <t xml:space="preserve">155630, г. Южа, ул. Пушкина, 5 «А»,
тел.: 8(49347) 2-25-48,
 e-mail: yuga_cson@ivreg.ru
 </t>
  </si>
  <si>
    <t>Областное государственное казенное учреждение социального обслуживания "Ильинский социально- реабилитационный центр для несовершеннолетних"</t>
  </si>
  <si>
    <t xml:space="preserve"> Юридический адрес:155060 Ивановская область,п.Ильинское-Хованское, ул.Школьная ,д.12 Фактический адрес:1555060 Ивановская область,п.Ильинское-Хованское,ул.Школьная,д12 тел/факс:849353 2-11-75   ildeti@rambler.ru</t>
  </si>
  <si>
    <t xml:space="preserve">87.90  "Деятельность по уходу с обеспечением проживания прочая "   </t>
  </si>
  <si>
    <t>Муниципальное автономное учреждение городского округа Кинешма Центр молодежного развития и досуга "ПРОдвижение" (МАУ ЦМРиД "ПРОдвижение" филиал "Детская база отдыха "Радуга"</t>
  </si>
  <si>
    <t xml:space="preserve">Юридический адрес:155802, Ивановская область, Кинешемский район, г. Кинешма, ул. Правды, д. 4,
Фактический адрес:155840, Ивановская область, Кинешемский район, с. Решма тел. (49331) 2-38-75  dbo.raduga@live.ru
.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</si>
  <si>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85.41.91 Деятельность по организации отдыха детей и их оздоровления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</si>
  <si>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Рынок услуг детского отдыха и оздоровления</t>
  </si>
  <si>
    <t xml:space="preserve">Муниципальное бюджетное учреждение дополнительного образования Центр детского творчества городского округа Вичуга </t>
  </si>
  <si>
    <t xml:space="preserve">Юридический адрес:155331, Ивановская область, г. Вичуга,
ул. Парковая, д.1
Фактический адрес: 153331, Ивановская область, Вичугский район,
м. Марфино
</t>
  </si>
  <si>
    <t xml:space="preserve">85.41. Образование дополнительное детей и взрослых                         55.20 Деятельность по предоставлению мест для краткосрочного проживания </t>
  </si>
  <si>
    <t>рынок услуг детского отдыха и оздоровления</t>
  </si>
  <si>
    <t>ГУП Ивановской области "Центр-Профи"</t>
  </si>
  <si>
    <t xml:space="preserve"> 153 000,Ивановская область, г. Иваново, ул. Станко, 25</t>
  </si>
  <si>
    <t>35.30.14 Производство пара и горячей воды
(тепловой энергии) котельными</t>
  </si>
  <si>
    <t>Рынок теплоснабжения (производство тепловой энергии)</t>
  </si>
  <si>
    <t>-</t>
  </si>
  <si>
    <t>ОАО "Проектный Институт" "Гипрокоммунэнерго"</t>
  </si>
  <si>
    <t>153 000, Ивановская область, г. Иваново, ул. Жиделева, 35</t>
  </si>
  <si>
    <t xml:space="preserve">АО "Водоканал" </t>
  </si>
  <si>
    <t>36.00.1 Забор и очистка воды для питьевых
и промышленных нужд</t>
  </si>
  <si>
    <t>Государственное бюджетное учреждение Ивановской области "Ивановская государственная филармония"</t>
  </si>
  <si>
    <t>Ивановская область, город Иваново, улица Красной Армии, дом 8/2</t>
  </si>
  <si>
    <t>90.04</t>
  </si>
  <si>
    <t>культура</t>
  </si>
  <si>
    <t xml:space="preserve">Количество концертов,                                265 шт    </t>
  </si>
  <si>
    <t>Государственное бюджетное учреждение Ивановской области "Государственный музей Холуйского искусства"</t>
  </si>
  <si>
    <t>155633,Ивановская область, Южский район,с.Холуй, ул.Путилова,д.10</t>
  </si>
  <si>
    <t xml:space="preserve">91.02                </t>
  </si>
  <si>
    <t xml:space="preserve">культура </t>
  </si>
  <si>
    <t>Публичный показ музейных предметов,Музейных коллекций -734 ед. Количество посещений - 6,212 тыс.чел.    Работа по формированию, учету, хранению,изучению сохранности предметов музейного фонда РФ - 5677 ед.</t>
  </si>
  <si>
    <t xml:space="preserve">Государственное бюджетное профессиональное образовательное учреждение (техникум) Ивановской области «Ивановское художественное училище имени М.И. Малютина»
(ГБПОУ ИХУ им. М.И. Малютина)
</t>
  </si>
  <si>
    <t>153002 г. Иваново, пр. Ленина, д. 25-А</t>
  </si>
  <si>
    <t>85.21</t>
  </si>
  <si>
    <t xml:space="preserve"> рынок услуг среднего профессионального образования</t>
  </si>
  <si>
    <t>153000, г. Иваново, пл. Пушкина, дом № 2</t>
  </si>
  <si>
    <t xml:space="preserve">90.04.1 </t>
  </si>
  <si>
    <t>Зритель на стационаре 75650 чел
Зритель на выезде 3300 чел
Средняя наполняемость зала при проведении мероприятий 65%</t>
  </si>
  <si>
    <t>Государственное бюджетное учреждения Ивановской области "Государственный архив Ивановской области"</t>
  </si>
  <si>
    <t>91.01</t>
  </si>
  <si>
    <t>4778,784/9,3436</t>
  </si>
  <si>
    <t>Количество исполненных тематических запросов — 549,           Количество исполненных социально-правовых запросов — 6374,  Количество посещений читальных залов — 2324</t>
  </si>
  <si>
    <t>Автономное государственное учреждение Ивановской области «Областной координационно-методический центр культуры и творчества»</t>
  </si>
  <si>
    <t>153000, г. Иваново, Шереметевский пр-т, д.11</t>
  </si>
  <si>
    <t xml:space="preserve">1.Количество клубных формирований - 6;                          2. Число лиц, проводящих досуг в коллективах самодеятельного народного творчества, финансируемых из областного бюджета, на регулярной основе - 260;                                                      3. Число коллективов самодеятельного народного творчества Ивановской области, имеющих звание «Народный (образцовый) коллектив  самодеятельного художественного творчества» - 4
</t>
  </si>
  <si>
    <t>Государственное бюджетное учреждение Ивановской области "Ивановская областная специальная библиотека для слепых"</t>
  </si>
  <si>
    <t>153002 г. Иваново, ул. Демидова, д.6</t>
  </si>
  <si>
    <t>Государственное бюджетное учреждение Ивановской области  "Центральная универсальная научная библиотека"</t>
  </si>
  <si>
    <t>153000, г. Иваново, пр-кт Шереметевский, д. 11</t>
  </si>
  <si>
    <t>Деятельность библиотек и архивов                            91.01</t>
  </si>
  <si>
    <t xml:space="preserve">Количество посещений областных государственных библиотечных учреждений - 116300 единиц          </t>
  </si>
  <si>
    <t>Государственное бюджетное учреждение Ивановской области "Музей семьи Цветаевых"</t>
  </si>
  <si>
    <t>153520, Ивановская область, Ивановский район, с. Ново-Талицы. Ул. Цветаева, д.63</t>
  </si>
  <si>
    <t xml:space="preserve">91.02 Деятельность музеев </t>
  </si>
  <si>
    <t xml:space="preserve">количество посещений 4 398, количество экскурсий 285, количество выставок 2, число предметов основного фонда  548, н/в  - 613 </t>
  </si>
  <si>
    <t xml:space="preserve">Государственное бюджетное профессиональное образовательное учреждение Ивановской области "Ивановский колледж культуры" </t>
  </si>
  <si>
    <t>85.21 Образование профессиональное среднее, 85.41 Образование дополнительное детей и взрослых, 55.90 Деятельность по предоставлению прочих мест для временного проживания</t>
  </si>
  <si>
    <t>Среднегодовое число студентов - 373  Среднегодовое число лиц, обучающихся по дополнительным общеразвивающим программам - 144 количество студентов, заселенных в общежитии - 165</t>
  </si>
  <si>
    <t>Государственное бюджетное учреждение Ивановской области "Ивановский государственный театральный комплекс"</t>
  </si>
  <si>
    <t>ГБУИО "ИГИКМ им.Д.Г.Бурылина"</t>
  </si>
  <si>
    <t>г.Иваново, ул.Советская, д.29</t>
  </si>
  <si>
    <t>91.02</t>
  </si>
  <si>
    <t>число посетителей - 97366 человек; объем музейного фонда - 788874 единицы</t>
  </si>
  <si>
    <t>Ивановская область, г. Плес, ул. Соборная гора, д.1</t>
  </si>
  <si>
    <t>Государственное бюджетное учреждение Ивановской области "Ивановский областной театр кукол"</t>
  </si>
  <si>
    <t>90.01</t>
  </si>
  <si>
    <t xml:space="preserve">Число зрителей/человек:  41575 </t>
  </si>
  <si>
    <t>государственное бюджетное учреждение Ивановской области "Ивановская областная библиотека для детей и юношества"</t>
  </si>
  <si>
    <t>153000,г. Иваново , Крутицкая ул., д.9</t>
  </si>
  <si>
    <t>Количество посещений -105935 единиц</t>
  </si>
  <si>
    <t>ОГАУ "Ивоблдрамтеатр"</t>
  </si>
  <si>
    <t>153000, г. Иваново, пл. Пушкина, д. 2</t>
  </si>
  <si>
    <t>90.04.1</t>
  </si>
  <si>
    <t>культура или рынок услуг среднего профессионального образования</t>
  </si>
  <si>
    <t>Государственное бюджетное учреждение Ивановской области "Кинешемский художественно-исторический музей"</t>
  </si>
  <si>
    <t>155800, Ивановская область, г.Кинешма, ул.Комсомольская, д.30</t>
  </si>
  <si>
    <t xml:space="preserve">91.02 </t>
  </si>
  <si>
    <t>Количество посещений  22,5 тыс. человек;    Количество проведенных экскурсий - 1000;  Количество организованных выставок - 12</t>
  </si>
  <si>
    <t>Государственное бюджетное профессиональное образовательное учреждение Ивановской области "Ивановское музыкальное училище (колледж)"</t>
  </si>
  <si>
    <t>153000, Иваново, Советская, д. № 9</t>
  </si>
  <si>
    <t>147 (посетителей)</t>
  </si>
  <si>
    <t>Государственное бюджетное учреждение Ивановской области "Государственный музей Палехского искусства"</t>
  </si>
  <si>
    <t>155620, Ивановская область,     п. Палех, ул. Ленина, д. 6</t>
  </si>
  <si>
    <t>91.02                Деятельность музеев</t>
  </si>
  <si>
    <t>50 901 (посетителей)</t>
  </si>
  <si>
    <t>155800, Ивановская область город Кинешма, ул. Советская, д. 12</t>
  </si>
  <si>
    <t>55500 (посетителей)</t>
  </si>
  <si>
    <t xml:space="preserve">Государственное бюджетное учреждение Ивановской области «Областной музей «Музеи города Юрьевца» </t>
  </si>
  <si>
    <t>155453, Ивановская область, г.Юрьевец, ул.Тарковского, д.2</t>
  </si>
  <si>
    <t>Государственное бюджетное учреждение Ивановской области "Ивановский областной художественный музей"</t>
  </si>
  <si>
    <t>153002, г. Иваново, пр-т Ленина, д.33</t>
  </si>
  <si>
    <t>Приложение 10. Реестр (перечень) хозяйствующих субъектов, доля участия Ивановской области или муниципального образования в которых составляет 50 и более процентов, осуществляющих свою деятельность на территории Ивановской области</t>
  </si>
  <si>
    <t>Наименование муниципального образования</t>
  </si>
  <si>
    <t>городской округ Вичуга</t>
  </si>
  <si>
    <t>Городской округ Иваново</t>
  </si>
  <si>
    <t>городской округ Кинешма</t>
  </si>
  <si>
    <t>городской округ Кохма</t>
  </si>
  <si>
    <t>городской округ Тейково</t>
  </si>
  <si>
    <t>Фурмановский муниципальный район</t>
  </si>
  <si>
    <t>Южский муниципальный район</t>
  </si>
  <si>
    <t>Юрьевецкий муниципальный район</t>
  </si>
  <si>
    <t>городской округ Шуя</t>
  </si>
  <si>
    <t>Вичугский муниципальный район</t>
  </si>
  <si>
    <t>Ивановский муниципальный район</t>
  </si>
  <si>
    <t>Приволжский муниципальный район</t>
  </si>
  <si>
    <t>Пучежский муниципальный район</t>
  </si>
  <si>
    <t>Родниковский муниципальный район</t>
  </si>
  <si>
    <t>Кинешемский муниципальный район</t>
  </si>
  <si>
    <t>Лежневский муниципальный район</t>
  </si>
  <si>
    <t>Ильинский муниципальный район</t>
  </si>
  <si>
    <t>Савинский муниципальный район</t>
  </si>
  <si>
    <t>Верхнеландеховский муниципальный район</t>
  </si>
  <si>
    <t>Палехский муниципальный район</t>
  </si>
  <si>
    <t>Заволжский муниципальный район</t>
  </si>
  <si>
    <t>Комсомольский муниципальный район</t>
  </si>
  <si>
    <t xml:space="preserve">Количество музейных предметов основного Музейного фонда учреждения-2024единиц;  Количество посетителей-188802 человека;  Доля скомплектованных предметов к общему количеству предметов фондовых коллекций-0,3% (301предмет);    Количество музейных предметов-83729 единиц. </t>
  </si>
  <si>
    <t>9465 (посетителей)</t>
  </si>
  <si>
    <t>153000, г. Иваново, пл. Пушкина, д.2</t>
  </si>
  <si>
    <t>3711012295/  373201001</t>
  </si>
  <si>
    <t>Библиотечное, библиографическое и информационное обслуживание пользователей библиотеки (кол-во посещений в стационарных условиях) - 15300                     Библиотечное, библиографическое и информационное обслуживание пользователей библиотеки (кол-во посещений вне стационара)  - 800</t>
  </si>
  <si>
    <t>155815, Ивановская область, г. Кинешма, ул. Щорса, д. 1К</t>
  </si>
  <si>
    <t>Количество публичных выступлений на стационаре - 193 единицы;
число зрителей на стационаре - 79331 человек;
количество публичных выступлений на выезде - 71 единица;
число зрителей на выезде - 13970 человек.</t>
  </si>
  <si>
    <t>153000, г. Иваново, пр. Ленина, д.41</t>
  </si>
  <si>
    <t>153012, г.Иваново, пр.Шереметевский, д.16</t>
  </si>
  <si>
    <t>153000, г.Иваново, пл.Пушкина, д.2</t>
  </si>
  <si>
    <t>153008, г. Иваново, ул. Куконковых, д.1</t>
  </si>
  <si>
    <t>Бюджетное учреждение социального обслуживания Ивановской области "Наволокский комплексный центр социального обслуживания населения"</t>
  </si>
  <si>
    <t>Государственное бюджетное учреждение Ивановской области "Плесский государственный историко-архитектурный и художественный музей-заповедник"</t>
  </si>
  <si>
    <t>78208/99,81</t>
  </si>
  <si>
    <t>50600,933 Гкал</t>
  </si>
  <si>
    <t>153038, Ивановская область, г. Иваново, пр. Строителей, 4А</t>
  </si>
  <si>
    <t>Ивановская область - 75%; муниципальное образование г.о. Иваново - 25%</t>
  </si>
  <si>
    <t>1519700*/91,4**</t>
  </si>
  <si>
    <t>Реализация воды - 33839 тыс. м3, прием стоков - 39194 тыс. м3</t>
  </si>
  <si>
    <t>84240***</t>
  </si>
  <si>
    <t>35.30.14, 71-12 Деятельность в области инженерных
изысканий, инженерно-технического
проектирования, управления проектами
строительства, выполнения строительного
контроля и авторского надзора,
предоставление технических консультаций
в этих областях</t>
  </si>
  <si>
    <t>17523,9/70,7</t>
  </si>
  <si>
    <t>8057,2 Гкал</t>
  </si>
  <si>
    <t>Государственное бюджетное учреждение Ивановской области "Ивановский музыкальный театр"</t>
  </si>
  <si>
    <t>Бюджетное стационарное учреждение социального обслуживания Ивановской области "Дом-интернат для ветеранов войны и труда "Лесное"</t>
  </si>
  <si>
    <t>АО "Ивановская аграрная лизинговая компания"</t>
  </si>
  <si>
    <t>г. Иваново, ул. Суворова, д. 44, оф. 505, 513</t>
  </si>
  <si>
    <t>64.91</t>
  </si>
  <si>
    <t>1209/100</t>
  </si>
  <si>
    <t>1209 тыс. руб.</t>
  </si>
  <si>
    <t>АО "Гостиничное хозяйство города Иванова"</t>
  </si>
  <si>
    <t>г. Иваново, пр. Ленина, д. 64</t>
  </si>
  <si>
    <t>55.1</t>
  </si>
  <si>
    <t>94224/100</t>
  </si>
  <si>
    <t>55713 койко-суток</t>
  </si>
  <si>
    <t>АО "Гостиница Иваново"</t>
  </si>
  <si>
    <t>г. Иваново, ул. К. Маркса, д. 46</t>
  </si>
  <si>
    <t>63239/100</t>
  </si>
  <si>
    <t>64729 чел./дней</t>
  </si>
  <si>
    <t>АО "Медтехника"</t>
  </si>
  <si>
    <t>г. Иваново, ул. Станкостроителей, д. 16</t>
  </si>
  <si>
    <t>33.13</t>
  </si>
  <si>
    <t>10378,4/83,7</t>
  </si>
  <si>
    <t>8684,4 тыс. руб.</t>
  </si>
  <si>
    <t>ОГУП "Фармация"</t>
  </si>
  <si>
    <t>г. Иваново, ул. Генерала Горбатова, д. 19</t>
  </si>
  <si>
    <t>47.73</t>
  </si>
  <si>
    <t>66748/100</t>
  </si>
  <si>
    <t>7918 тыс. руб.</t>
  </si>
  <si>
    <t>Автономное государственное учреждение Ивановской области "Кинешемский драматический театр имени А.Н.Островского"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</si>
</sst>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#,##0.0"/>
    <numFmt numFmtId="166" formatCode="0.0"/>
    <numFmt numFmtId="167" formatCode="#,##0.000"/>
    <numFmt numFmtId="168" formatCode="0.000"/>
    <numFmt numFmtId="169" formatCode="_-* #\ ##0.00\ _₽_-;\-* #\ ##0.00\ _₽_-;_-* &quot;-&quot;??\ _₽_-;_-@_-"/>
    <numFmt numFmtId="170" formatCode="#\ 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4" fontId="4" fillId="2" borderId="2">
      <alignment horizontal="right" vertical="top" shrinkToFit="1"/>
    </xf>
    <xf numFmtId="0" fontId="1" fillId="0" borderId="0"/>
    <xf numFmtId="0" fontId="6" fillId="0" borderId="0"/>
    <xf numFmtId="0" fontId="7" fillId="0" borderId="0"/>
    <xf numFmtId="0" fontId="5" fillId="0" borderId="0"/>
    <xf numFmtId="169" fontId="8" fillId="0" borderId="0" applyFont="0" applyFill="0" applyBorder="0" applyAlignment="0" applyProtection="0"/>
  </cellStyleXfs>
  <cellXfs count="52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2" fontId="3" fillId="0" borderId="1" xfId="3" applyNumberFormat="1" applyFont="1" applyFill="1" applyBorder="1" applyAlignment="1">
      <alignment horizontal="center" vertical="center"/>
    </xf>
    <xf numFmtId="165" fontId="3" fillId="0" borderId="1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vertical="center" wrapText="1"/>
    </xf>
    <xf numFmtId="0" fontId="9" fillId="0" borderId="0" xfId="0" applyFont="1"/>
    <xf numFmtId="0" fontId="3" fillId="0" borderId="0" xfId="0" applyFont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6" fontId="3" fillId="0" borderId="1" xfId="3" applyNumberFormat="1" applyFont="1" applyFill="1" applyBorder="1" applyAlignment="1">
      <alignment horizontal="center" vertical="center"/>
    </xf>
    <xf numFmtId="0" fontId="9" fillId="0" borderId="0" xfId="0" applyFont="1" applyFill="1"/>
    <xf numFmtId="168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4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center" vertical="center" wrapText="1"/>
    </xf>
    <xf numFmtId="1" fontId="3" fillId="0" borderId="1" xfId="7" applyNumberFormat="1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horizontal="center" vertical="center" wrapText="1"/>
    </xf>
    <xf numFmtId="1" fontId="3" fillId="0" borderId="1" xfId="4" applyNumberFormat="1" applyFont="1" applyFill="1" applyBorder="1" applyAlignment="1">
      <alignment horizontal="center" vertical="center" wrapText="1"/>
    </xf>
    <xf numFmtId="170" fontId="3" fillId="0" borderId="1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10" fillId="0" borderId="3" xfId="0" applyFont="1" applyBorder="1" applyAlignment="1">
      <alignment horizontal="center" vertical="center" wrapText="1"/>
    </xf>
  </cellXfs>
  <cellStyles count="8">
    <cellStyle name="Excel Built-in Normal" xfId="6" xr:uid="{00000000-0005-0000-0000-000000000000}"/>
    <cellStyle name="xl36" xfId="2" xr:uid="{00000000-0005-0000-0000-000001000000}"/>
    <cellStyle name="Обычный" xfId="0" builtinId="0"/>
    <cellStyle name="Обычный 2" xfId="4" xr:uid="{00000000-0005-0000-0000-000003000000}"/>
    <cellStyle name="Обычный 3" xfId="5" xr:uid="{00000000-0005-0000-0000-000004000000}"/>
    <cellStyle name="Обычный 4" xfId="3" xr:uid="{00000000-0005-0000-0000-000005000000}"/>
    <cellStyle name="Финансовый" xfId="1" builtinId="3"/>
    <cellStyle name="Финансовый 2" xfId="7" xr:uid="{00000000-0005-0000-0000-000007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6"/>
  <sheetViews>
    <sheetView tabSelected="1" topLeftCell="A121" zoomScale="70" zoomScaleNormal="70" zoomScaleSheetLayoutView="86" workbookViewId="0">
      <selection activeCell="G47" sqref="G47:G48"/>
    </sheetView>
  </sheetViews>
  <sheetFormatPr defaultRowHeight="15" x14ac:dyDescent="0.25"/>
  <cols>
    <col min="1" max="1" width="41" style="17" customWidth="1"/>
    <col min="2" max="2" width="70.85546875" style="19" customWidth="1"/>
    <col min="3" max="3" width="17.5703125" style="19" customWidth="1"/>
    <col min="4" max="4" width="44.7109375" style="19" customWidth="1"/>
    <col min="5" max="5" width="23.7109375" style="19" customWidth="1"/>
    <col min="6" max="6" width="26.140625" style="19" customWidth="1"/>
    <col min="7" max="7" width="36.42578125" style="19" customWidth="1"/>
    <col min="8" max="8" width="15.7109375" style="34" customWidth="1"/>
    <col min="9" max="9" width="31.42578125" style="19" customWidth="1"/>
    <col min="10" max="10" width="24.7109375" style="19" customWidth="1"/>
    <col min="11" max="11" width="19.5703125" style="19" customWidth="1"/>
    <col min="12" max="12" width="9.140625" style="19"/>
    <col min="13" max="13" width="14" style="19" hidden="1" customWidth="1"/>
    <col min="14" max="16384" width="9.140625" style="19"/>
  </cols>
  <sheetData>
    <row r="1" spans="1:13" ht="45" customHeight="1" x14ac:dyDescent="0.25">
      <c r="B1" s="51" t="s">
        <v>275</v>
      </c>
      <c r="C1" s="51"/>
      <c r="D1" s="51"/>
      <c r="E1" s="51"/>
      <c r="F1" s="51"/>
      <c r="G1" s="51"/>
      <c r="H1" s="51"/>
      <c r="I1" s="51"/>
      <c r="J1" s="18"/>
      <c r="K1" s="18"/>
    </row>
    <row r="2" spans="1:13" s="20" customFormat="1" ht="100.5" customHeight="1" x14ac:dyDescent="0.25">
      <c r="A2" s="1" t="s">
        <v>276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111</v>
      </c>
      <c r="I2" s="1" t="s">
        <v>112</v>
      </c>
      <c r="J2" s="1" t="s">
        <v>113</v>
      </c>
      <c r="K2" s="1" t="s">
        <v>6</v>
      </c>
    </row>
    <row r="3" spans="1:13" x14ac:dyDescent="0.2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</row>
    <row r="4" spans="1:13" ht="30" x14ac:dyDescent="0.25">
      <c r="A4" s="50" t="s">
        <v>278</v>
      </c>
      <c r="B4" s="14" t="s">
        <v>9</v>
      </c>
      <c r="C4" s="1">
        <v>3731021481</v>
      </c>
      <c r="D4" s="14" t="s">
        <v>10</v>
      </c>
      <c r="E4" s="16">
        <f t="shared" ref="E4:E67" si="0">J4/(H4+J4)*100</f>
        <v>72.078916237602158</v>
      </c>
      <c r="F4" s="7" t="s">
        <v>96</v>
      </c>
      <c r="G4" s="7" t="s">
        <v>109</v>
      </c>
      <c r="H4" s="7">
        <v>19302.13</v>
      </c>
      <c r="I4" s="21">
        <f>724</f>
        <v>724</v>
      </c>
      <c r="J4" s="22">
        <v>49828.89</v>
      </c>
      <c r="K4" s="23">
        <v>0</v>
      </c>
      <c r="M4" s="19">
        <v>42762515.549999997</v>
      </c>
    </row>
    <row r="5" spans="1:13" ht="30" x14ac:dyDescent="0.25">
      <c r="A5" s="50"/>
      <c r="B5" s="14" t="s">
        <v>11</v>
      </c>
      <c r="C5" s="1">
        <v>3730005416</v>
      </c>
      <c r="D5" s="14" t="s">
        <v>12</v>
      </c>
      <c r="E5" s="16">
        <f t="shared" si="0"/>
        <v>85.66613267281997</v>
      </c>
      <c r="F5" s="7" t="s">
        <v>96</v>
      </c>
      <c r="G5" s="7" t="s">
        <v>109</v>
      </c>
      <c r="H5" s="7">
        <v>6541.58</v>
      </c>
      <c r="I5" s="21">
        <f>530</f>
        <v>530</v>
      </c>
      <c r="J5" s="22">
        <v>39095.65</v>
      </c>
      <c r="K5" s="23">
        <v>0</v>
      </c>
      <c r="M5" s="19">
        <v>33278281.77</v>
      </c>
    </row>
    <row r="6" spans="1:13" ht="45" x14ac:dyDescent="0.25">
      <c r="A6" s="50"/>
      <c r="B6" s="14" t="s">
        <v>13</v>
      </c>
      <c r="C6" s="1">
        <v>3730002655</v>
      </c>
      <c r="D6" s="14" t="s">
        <v>14</v>
      </c>
      <c r="E6" s="16">
        <f t="shared" si="0"/>
        <v>96.608921379469223</v>
      </c>
      <c r="F6" s="7" t="s">
        <v>96</v>
      </c>
      <c r="G6" s="7" t="s">
        <v>109</v>
      </c>
      <c r="H6" s="7">
        <v>1483.74</v>
      </c>
      <c r="I6" s="21">
        <f>5+477</f>
        <v>482</v>
      </c>
      <c r="J6" s="22">
        <v>42270.48</v>
      </c>
      <c r="K6" s="23">
        <v>0</v>
      </c>
      <c r="M6" s="19">
        <v>32237113.989999998</v>
      </c>
    </row>
    <row r="7" spans="1:13" ht="45" x14ac:dyDescent="0.25">
      <c r="A7" s="50"/>
      <c r="B7" s="14" t="s">
        <v>15</v>
      </c>
      <c r="C7" s="1">
        <v>3728024806</v>
      </c>
      <c r="D7" s="14" t="s">
        <v>16</v>
      </c>
      <c r="E7" s="16">
        <f t="shared" si="0"/>
        <v>86.356988593557119</v>
      </c>
      <c r="F7" s="7" t="s">
        <v>96</v>
      </c>
      <c r="G7" s="7" t="s">
        <v>109</v>
      </c>
      <c r="H7" s="7">
        <v>4344.28</v>
      </c>
      <c r="I7" s="21">
        <f>379</f>
        <v>379</v>
      </c>
      <c r="J7" s="22">
        <v>27498.25</v>
      </c>
      <c r="K7" s="23">
        <v>0</v>
      </c>
      <c r="M7" s="19">
        <v>23828875</v>
      </c>
    </row>
    <row r="8" spans="1:13" ht="30" x14ac:dyDescent="0.25">
      <c r="A8" s="50"/>
      <c r="B8" s="14" t="s">
        <v>17</v>
      </c>
      <c r="C8" s="1">
        <v>3702023484</v>
      </c>
      <c r="D8" s="14" t="s">
        <v>18</v>
      </c>
      <c r="E8" s="16">
        <f t="shared" si="0"/>
        <v>92.052203034406503</v>
      </c>
      <c r="F8" s="7" t="s">
        <v>96</v>
      </c>
      <c r="G8" s="7" t="s">
        <v>109</v>
      </c>
      <c r="H8" s="7">
        <v>5140.8599999999997</v>
      </c>
      <c r="I8" s="21">
        <f>7+10+816</f>
        <v>833</v>
      </c>
      <c r="J8" s="22">
        <v>59541.97</v>
      </c>
      <c r="K8" s="23">
        <v>0</v>
      </c>
      <c r="M8" s="19">
        <v>49078942.909999996</v>
      </c>
    </row>
    <row r="9" spans="1:13" ht="45" x14ac:dyDescent="0.25">
      <c r="A9" s="50"/>
      <c r="B9" s="14" t="s">
        <v>19</v>
      </c>
      <c r="C9" s="1">
        <v>3729017270</v>
      </c>
      <c r="D9" s="14" t="s">
        <v>20</v>
      </c>
      <c r="E9" s="16">
        <f t="shared" si="0"/>
        <v>82.966267547650702</v>
      </c>
      <c r="F9" s="7" t="s">
        <v>96</v>
      </c>
      <c r="G9" s="7" t="s">
        <v>109</v>
      </c>
      <c r="H9" s="7">
        <v>9555.82</v>
      </c>
      <c r="I9" s="21">
        <f>574</f>
        <v>574</v>
      </c>
      <c r="J9" s="22">
        <v>46543.57</v>
      </c>
      <c r="K9" s="23">
        <v>0</v>
      </c>
      <c r="M9" s="19">
        <v>37624090.509999998</v>
      </c>
    </row>
    <row r="10" spans="1:13" ht="45" x14ac:dyDescent="0.25">
      <c r="A10" s="50"/>
      <c r="B10" s="14" t="s">
        <v>21</v>
      </c>
      <c r="C10" s="1">
        <v>3731022950</v>
      </c>
      <c r="D10" s="14" t="s">
        <v>22</v>
      </c>
      <c r="E10" s="16">
        <f>J10/(H10+J10)*100</f>
        <v>79.636559648798482</v>
      </c>
      <c r="F10" s="7" t="s">
        <v>96</v>
      </c>
      <c r="G10" s="7" t="s">
        <v>109</v>
      </c>
      <c r="H10" s="7">
        <v>29466.560000000001</v>
      </c>
      <c r="I10" s="21">
        <f>13+1418</f>
        <v>1431</v>
      </c>
      <c r="J10" s="22">
        <v>115236.69</v>
      </c>
      <c r="K10" s="23">
        <v>0</v>
      </c>
      <c r="M10" s="19">
        <v>102552511.33</v>
      </c>
    </row>
    <row r="11" spans="1:13" ht="30" x14ac:dyDescent="0.25">
      <c r="A11" s="50"/>
      <c r="B11" s="14" t="s">
        <v>23</v>
      </c>
      <c r="C11" s="1">
        <v>3729011101</v>
      </c>
      <c r="D11" s="14" t="s">
        <v>24</v>
      </c>
      <c r="E11" s="16">
        <f>J11/(H11+J11)*100</f>
        <v>91.327866049170609</v>
      </c>
      <c r="F11" s="7" t="s">
        <v>96</v>
      </c>
      <c r="G11" s="7" t="s">
        <v>109</v>
      </c>
      <c r="H11" s="7">
        <v>3174.7</v>
      </c>
      <c r="I11" s="21">
        <f>5+446</f>
        <v>451</v>
      </c>
      <c r="J11" s="22">
        <v>33433.360000000001</v>
      </c>
      <c r="K11" s="23">
        <v>0</v>
      </c>
      <c r="M11" s="19">
        <v>25836908.350000001</v>
      </c>
    </row>
    <row r="12" spans="1:13" ht="30" x14ac:dyDescent="0.25">
      <c r="A12" s="50"/>
      <c r="B12" s="14" t="s">
        <v>25</v>
      </c>
      <c r="C12" s="1">
        <v>3729010186</v>
      </c>
      <c r="D12" s="14" t="s">
        <v>26</v>
      </c>
      <c r="E12" s="16">
        <f>J12/(H12+J12)*100</f>
        <v>73.579634731477057</v>
      </c>
      <c r="F12" s="7" t="s">
        <v>96</v>
      </c>
      <c r="G12" s="7" t="s">
        <v>109</v>
      </c>
      <c r="H12" s="7">
        <v>23069.65</v>
      </c>
      <c r="I12" s="21">
        <f>987</f>
        <v>987</v>
      </c>
      <c r="J12" s="22">
        <v>64248.03</v>
      </c>
      <c r="K12" s="23">
        <v>0</v>
      </c>
      <c r="M12" s="19">
        <v>56841464.810000002</v>
      </c>
    </row>
    <row r="13" spans="1:13" ht="30" x14ac:dyDescent="0.25">
      <c r="A13" s="50"/>
      <c r="B13" s="14" t="s">
        <v>55</v>
      </c>
      <c r="C13" s="6">
        <v>3731038911</v>
      </c>
      <c r="D13" s="14" t="s">
        <v>78</v>
      </c>
      <c r="E13" s="21">
        <v>100</v>
      </c>
      <c r="F13" s="7" t="s">
        <v>97</v>
      </c>
      <c r="G13" s="24"/>
      <c r="H13" s="23">
        <v>0</v>
      </c>
      <c r="I13" s="25">
        <v>297</v>
      </c>
      <c r="J13" s="22">
        <v>47538.967720000001</v>
      </c>
      <c r="K13" s="23">
        <v>0</v>
      </c>
    </row>
    <row r="14" spans="1:13" ht="30" x14ac:dyDescent="0.25">
      <c r="A14" s="50"/>
      <c r="B14" s="14" t="s">
        <v>56</v>
      </c>
      <c r="C14" s="6">
        <v>3729012049</v>
      </c>
      <c r="D14" s="14" t="s">
        <v>79</v>
      </c>
      <c r="E14" s="21">
        <v>100</v>
      </c>
      <c r="F14" s="7" t="s">
        <v>97</v>
      </c>
      <c r="G14" s="24"/>
      <c r="H14" s="23">
        <v>0</v>
      </c>
      <c r="I14" s="25">
        <v>147</v>
      </c>
      <c r="J14" s="22">
        <v>34695.369599999998</v>
      </c>
      <c r="K14" s="23">
        <v>0</v>
      </c>
    </row>
    <row r="15" spans="1:13" ht="30" x14ac:dyDescent="0.25">
      <c r="A15" s="50"/>
      <c r="B15" s="14" t="s">
        <v>57</v>
      </c>
      <c r="C15" s="6">
        <v>3731038870</v>
      </c>
      <c r="D15" s="14" t="s">
        <v>76</v>
      </c>
      <c r="E15" s="21">
        <v>100</v>
      </c>
      <c r="F15" s="7" t="s">
        <v>97</v>
      </c>
      <c r="G15" s="24"/>
      <c r="H15" s="23">
        <v>0</v>
      </c>
      <c r="I15" s="25">
        <v>231</v>
      </c>
      <c r="J15" s="22">
        <v>36023.0674</v>
      </c>
      <c r="K15" s="23">
        <v>0</v>
      </c>
    </row>
    <row r="16" spans="1:13" ht="30" x14ac:dyDescent="0.25">
      <c r="A16" s="50"/>
      <c r="B16" s="14" t="s">
        <v>58</v>
      </c>
      <c r="C16" s="6">
        <v>3702011633</v>
      </c>
      <c r="D16" s="14" t="s">
        <v>73</v>
      </c>
      <c r="E16" s="21">
        <v>100</v>
      </c>
      <c r="F16" s="7" t="s">
        <v>114</v>
      </c>
      <c r="G16" s="24"/>
      <c r="H16" s="23">
        <v>0</v>
      </c>
      <c r="I16" s="25">
        <f>97+6</f>
        <v>103</v>
      </c>
      <c r="J16" s="22">
        <v>39792.621899999998</v>
      </c>
      <c r="K16" s="23">
        <v>0</v>
      </c>
    </row>
    <row r="17" spans="1:11" ht="30" x14ac:dyDescent="0.25">
      <c r="A17" s="50"/>
      <c r="B17" s="14" t="s">
        <v>59</v>
      </c>
      <c r="C17" s="6">
        <v>3702315222</v>
      </c>
      <c r="D17" s="14" t="s">
        <v>74</v>
      </c>
      <c r="E17" s="21">
        <v>100</v>
      </c>
      <c r="F17" s="7" t="s">
        <v>97</v>
      </c>
      <c r="G17" s="24"/>
      <c r="H17" s="23">
        <v>0</v>
      </c>
      <c r="I17" s="25">
        <v>69</v>
      </c>
      <c r="J17" s="22">
        <v>34803.146130000001</v>
      </c>
      <c r="K17" s="23">
        <v>0</v>
      </c>
    </row>
    <row r="18" spans="1:11" ht="30" x14ac:dyDescent="0.25">
      <c r="A18" s="50"/>
      <c r="B18" s="14" t="s">
        <v>60</v>
      </c>
      <c r="C18" s="6">
        <v>3702002798</v>
      </c>
      <c r="D18" s="14" t="s">
        <v>75</v>
      </c>
      <c r="E18" s="21">
        <v>100</v>
      </c>
      <c r="F18" s="7" t="s">
        <v>97</v>
      </c>
      <c r="G18" s="24"/>
      <c r="H18" s="23">
        <v>0</v>
      </c>
      <c r="I18" s="25">
        <v>128</v>
      </c>
      <c r="J18" s="22">
        <v>38064.929859999997</v>
      </c>
      <c r="K18" s="23">
        <v>0</v>
      </c>
    </row>
    <row r="19" spans="1:11" ht="30" x14ac:dyDescent="0.25">
      <c r="A19" s="50"/>
      <c r="B19" s="14" t="s">
        <v>248</v>
      </c>
      <c r="C19" s="1">
        <v>3728000298</v>
      </c>
      <c r="D19" s="14" t="s">
        <v>301</v>
      </c>
      <c r="E19" s="16">
        <v>100</v>
      </c>
      <c r="F19" s="7" t="s">
        <v>249</v>
      </c>
      <c r="G19" s="7" t="s">
        <v>213</v>
      </c>
      <c r="H19" s="26">
        <v>78639099.099999994</v>
      </c>
      <c r="I19" s="22" t="s">
        <v>250</v>
      </c>
      <c r="J19" s="22">
        <v>69726402.310000002</v>
      </c>
      <c r="K19" s="23"/>
    </row>
    <row r="20" spans="1:11" ht="30" x14ac:dyDescent="0.25">
      <c r="A20" s="50"/>
      <c r="B20" s="14" t="s">
        <v>251</v>
      </c>
      <c r="C20" s="1">
        <v>3729024140</v>
      </c>
      <c r="D20" s="14" t="s">
        <v>252</v>
      </c>
      <c r="E20" s="16">
        <v>100</v>
      </c>
      <c r="F20" s="7" t="s">
        <v>223</v>
      </c>
      <c r="G20" s="7" t="s">
        <v>208</v>
      </c>
      <c r="H20" s="26">
        <v>40393.54</v>
      </c>
      <c r="I20" s="21" t="s">
        <v>253</v>
      </c>
      <c r="J20" s="22">
        <v>40097.040000000001</v>
      </c>
      <c r="K20" s="23"/>
    </row>
    <row r="21" spans="1:11" ht="150" x14ac:dyDescent="0.25">
      <c r="A21" s="50"/>
      <c r="B21" s="14" t="s">
        <v>254</v>
      </c>
      <c r="C21" s="1">
        <v>3728000682</v>
      </c>
      <c r="D21" s="14" t="s">
        <v>255</v>
      </c>
      <c r="E21" s="16">
        <v>100</v>
      </c>
      <c r="F21" s="7" t="s">
        <v>256</v>
      </c>
      <c r="G21" s="7" t="s">
        <v>257</v>
      </c>
      <c r="H21" s="26">
        <v>81941.600000000006</v>
      </c>
      <c r="I21" s="21" t="s">
        <v>305</v>
      </c>
      <c r="J21" s="22">
        <v>51053.9</v>
      </c>
      <c r="K21" s="23"/>
    </row>
    <row r="22" spans="1:11" ht="45" x14ac:dyDescent="0.25">
      <c r="A22" s="50"/>
      <c r="B22" s="14" t="s">
        <v>98</v>
      </c>
      <c r="C22" s="6">
        <v>3729024340</v>
      </c>
      <c r="D22" s="14" t="s">
        <v>306</v>
      </c>
      <c r="E22" s="25">
        <f>J22/(H22+J22)*100</f>
        <v>100</v>
      </c>
      <c r="F22" s="7" t="s">
        <v>106</v>
      </c>
      <c r="G22" s="24"/>
      <c r="H22" s="24">
        <v>0</v>
      </c>
      <c r="I22" s="25">
        <v>14230</v>
      </c>
      <c r="J22" s="22">
        <v>45175.809569999998</v>
      </c>
      <c r="K22" s="23">
        <v>0</v>
      </c>
    </row>
    <row r="23" spans="1:11" ht="60" x14ac:dyDescent="0.25">
      <c r="A23" s="50"/>
      <c r="B23" s="14" t="s">
        <v>99</v>
      </c>
      <c r="C23" s="6">
        <v>3731000964</v>
      </c>
      <c r="D23" s="14" t="s">
        <v>101</v>
      </c>
      <c r="E23" s="25">
        <f>J23/(H23+J23)*100</f>
        <v>68.635684344262415</v>
      </c>
      <c r="F23" s="24" t="s">
        <v>107</v>
      </c>
      <c r="G23" s="7" t="s">
        <v>110</v>
      </c>
      <c r="H23" s="24">
        <v>29989.200000000001</v>
      </c>
      <c r="I23" s="7" t="s">
        <v>115</v>
      </c>
      <c r="J23" s="22">
        <v>65626.468229999999</v>
      </c>
      <c r="K23" s="23">
        <v>0</v>
      </c>
    </row>
    <row r="24" spans="1:11" ht="45" x14ac:dyDescent="0.25">
      <c r="A24" s="50"/>
      <c r="B24" s="14" t="s">
        <v>100</v>
      </c>
      <c r="C24" s="6">
        <v>3728013184</v>
      </c>
      <c r="D24" s="14" t="s">
        <v>105</v>
      </c>
      <c r="E24" s="25">
        <v>100</v>
      </c>
      <c r="F24" s="24" t="s">
        <v>108</v>
      </c>
      <c r="G24" s="24"/>
      <c r="H24" s="24">
        <v>0</v>
      </c>
      <c r="I24" s="25">
        <v>5</v>
      </c>
      <c r="J24" s="22">
        <v>5298.3619099999996</v>
      </c>
      <c r="K24" s="23">
        <v>0</v>
      </c>
    </row>
    <row r="25" spans="1:11" ht="162.75" customHeight="1" x14ac:dyDescent="0.25">
      <c r="A25" s="50"/>
      <c r="B25" s="14" t="s">
        <v>239</v>
      </c>
      <c r="C25" s="1">
        <v>3728000675</v>
      </c>
      <c r="D25" s="14" t="s">
        <v>307</v>
      </c>
      <c r="E25" s="16">
        <v>100</v>
      </c>
      <c r="F25" s="7" t="s">
        <v>240</v>
      </c>
      <c r="G25" s="7" t="s">
        <v>218</v>
      </c>
      <c r="H25" s="26">
        <v>88324.4</v>
      </c>
      <c r="I25" s="21" t="s">
        <v>241</v>
      </c>
      <c r="J25" s="22">
        <v>85710.3</v>
      </c>
      <c r="K25" s="23"/>
    </row>
    <row r="26" spans="1:11" ht="30" x14ac:dyDescent="0.25">
      <c r="A26" s="50"/>
      <c r="B26" s="14" t="s">
        <v>242</v>
      </c>
      <c r="C26" s="1">
        <v>3728011846</v>
      </c>
      <c r="D26" s="14" t="s">
        <v>308</v>
      </c>
      <c r="E26" s="16">
        <v>100</v>
      </c>
      <c r="F26" s="7">
        <v>68.319999999999993</v>
      </c>
      <c r="G26" s="7" t="s">
        <v>208</v>
      </c>
      <c r="H26" s="7">
        <v>89250.3</v>
      </c>
      <c r="I26" s="21">
        <v>23417</v>
      </c>
      <c r="J26" s="22">
        <v>89250.3</v>
      </c>
      <c r="K26" s="23"/>
    </row>
    <row r="27" spans="1:11" ht="45" x14ac:dyDescent="0.25">
      <c r="A27" s="50"/>
      <c r="B27" s="14" t="s">
        <v>243</v>
      </c>
      <c r="C27" s="1">
        <v>3702513150</v>
      </c>
      <c r="D27" s="14" t="s">
        <v>244</v>
      </c>
      <c r="E27" s="16"/>
      <c r="F27" s="7" t="s">
        <v>245</v>
      </c>
      <c r="G27" s="7" t="s">
        <v>208</v>
      </c>
      <c r="H27" s="7">
        <v>84079</v>
      </c>
      <c r="I27" s="21" t="s">
        <v>246</v>
      </c>
      <c r="J27" s="22">
        <v>69979.899999999994</v>
      </c>
      <c r="K27" s="23"/>
    </row>
    <row r="28" spans="1:11" ht="75" x14ac:dyDescent="0.25">
      <c r="A28" s="50"/>
      <c r="B28" s="13" t="s">
        <v>128</v>
      </c>
      <c r="C28" s="2">
        <v>3731025750</v>
      </c>
      <c r="D28" s="13" t="s">
        <v>129</v>
      </c>
      <c r="E28" s="27">
        <v>100</v>
      </c>
      <c r="F28" s="5" t="s">
        <v>122</v>
      </c>
      <c r="G28" s="5" t="s">
        <v>119</v>
      </c>
      <c r="H28" s="3">
        <v>105405.82</v>
      </c>
      <c r="I28" s="2">
        <v>1511487</v>
      </c>
      <c r="J28" s="4">
        <v>128364.3</v>
      </c>
      <c r="K28" s="5" t="s">
        <v>120</v>
      </c>
    </row>
    <row r="29" spans="1:11" ht="75" x14ac:dyDescent="0.25">
      <c r="A29" s="50"/>
      <c r="B29" s="13" t="s">
        <v>141</v>
      </c>
      <c r="C29" s="2">
        <v>3728015390</v>
      </c>
      <c r="D29" s="13" t="s">
        <v>142</v>
      </c>
      <c r="E29" s="27">
        <v>100</v>
      </c>
      <c r="F29" s="5" t="s">
        <v>143</v>
      </c>
      <c r="G29" s="5" t="s">
        <v>119</v>
      </c>
      <c r="H29" s="3">
        <v>5285.9</v>
      </c>
      <c r="I29" s="2">
        <v>342504</v>
      </c>
      <c r="J29" s="4">
        <v>107758.8</v>
      </c>
      <c r="K29" s="5" t="s">
        <v>120</v>
      </c>
    </row>
    <row r="30" spans="1:11" ht="90" x14ac:dyDescent="0.25">
      <c r="A30" s="50"/>
      <c r="B30" s="14" t="s">
        <v>215</v>
      </c>
      <c r="C30" s="1">
        <v>3729026612</v>
      </c>
      <c r="D30" s="14" t="s">
        <v>216</v>
      </c>
      <c r="E30" s="16">
        <v>100</v>
      </c>
      <c r="F30" s="7" t="s">
        <v>217</v>
      </c>
      <c r="G30" s="7" t="s">
        <v>218</v>
      </c>
      <c r="H30" s="28">
        <v>52590.61</v>
      </c>
      <c r="I30" s="11">
        <v>52409.98</v>
      </c>
      <c r="J30" s="11">
        <v>42527.63</v>
      </c>
      <c r="K30" s="23"/>
    </row>
    <row r="31" spans="1:11" ht="60" x14ac:dyDescent="0.25">
      <c r="A31" s="50"/>
      <c r="B31" s="14" t="s">
        <v>322</v>
      </c>
      <c r="C31" s="1">
        <v>3728000379</v>
      </c>
      <c r="D31" s="14" t="s">
        <v>219</v>
      </c>
      <c r="E31" s="16">
        <v>100</v>
      </c>
      <c r="F31" s="7" t="s">
        <v>220</v>
      </c>
      <c r="G31" s="7" t="s">
        <v>213</v>
      </c>
      <c r="H31" s="26">
        <v>160978.9</v>
      </c>
      <c r="I31" s="21" t="s">
        <v>221</v>
      </c>
      <c r="J31" s="22">
        <v>117384.6</v>
      </c>
      <c r="K31" s="23"/>
    </row>
    <row r="32" spans="1:11" ht="90" x14ac:dyDescent="0.25">
      <c r="A32" s="50"/>
      <c r="B32" s="29" t="s">
        <v>222</v>
      </c>
      <c r="C32" s="30">
        <v>3702065124</v>
      </c>
      <c r="D32" s="29" t="s">
        <v>309</v>
      </c>
      <c r="E32" s="16">
        <v>100</v>
      </c>
      <c r="F32" s="7" t="s">
        <v>223</v>
      </c>
      <c r="G32" s="7" t="s">
        <v>213</v>
      </c>
      <c r="H32" s="30" t="s">
        <v>224</v>
      </c>
      <c r="I32" s="21" t="s">
        <v>225</v>
      </c>
      <c r="J32" s="30">
        <v>46366.135060000001</v>
      </c>
      <c r="K32" s="23"/>
    </row>
    <row r="33" spans="1:11" ht="239.25" customHeight="1" x14ac:dyDescent="0.25">
      <c r="A33" s="50"/>
      <c r="B33" s="14" t="s">
        <v>226</v>
      </c>
      <c r="C33" s="1">
        <v>3702083290</v>
      </c>
      <c r="D33" s="14" t="s">
        <v>227</v>
      </c>
      <c r="E33" s="16">
        <v>100</v>
      </c>
      <c r="F33" s="7" t="s">
        <v>207</v>
      </c>
      <c r="G33" s="7" t="s">
        <v>208</v>
      </c>
      <c r="H33" s="22">
        <v>45685.5</v>
      </c>
      <c r="I33" s="21" t="s">
        <v>228</v>
      </c>
      <c r="J33" s="22">
        <v>44694</v>
      </c>
      <c r="K33" s="23"/>
    </row>
    <row r="34" spans="1:11" ht="60" x14ac:dyDescent="0.25">
      <c r="A34" s="50"/>
      <c r="B34" s="12" t="s">
        <v>196</v>
      </c>
      <c r="C34" s="6">
        <v>3730001965</v>
      </c>
      <c r="D34" s="14" t="s">
        <v>197</v>
      </c>
      <c r="E34" s="16">
        <v>100</v>
      </c>
      <c r="F34" s="7" t="s">
        <v>198</v>
      </c>
      <c r="G34" s="7" t="s">
        <v>199</v>
      </c>
      <c r="H34" s="7" t="s">
        <v>312</v>
      </c>
      <c r="I34" s="21" t="s">
        <v>313</v>
      </c>
      <c r="J34" s="22" t="s">
        <v>200</v>
      </c>
      <c r="K34" s="23" t="s">
        <v>200</v>
      </c>
    </row>
    <row r="35" spans="1:11" ht="210" x14ac:dyDescent="0.25">
      <c r="A35" s="50"/>
      <c r="B35" s="12" t="s">
        <v>201</v>
      </c>
      <c r="C35" s="6">
        <v>3702548604</v>
      </c>
      <c r="D35" s="14" t="s">
        <v>202</v>
      </c>
      <c r="E35" s="16">
        <v>100</v>
      </c>
      <c r="F35" s="7" t="s">
        <v>319</v>
      </c>
      <c r="G35" s="7" t="s">
        <v>199</v>
      </c>
      <c r="H35" s="7" t="s">
        <v>320</v>
      </c>
      <c r="I35" s="21" t="s">
        <v>321</v>
      </c>
      <c r="J35" s="22">
        <v>0</v>
      </c>
      <c r="K35" s="23">
        <v>0</v>
      </c>
    </row>
    <row r="36" spans="1:11" ht="60" x14ac:dyDescent="0.25">
      <c r="A36" s="50"/>
      <c r="B36" s="12" t="s">
        <v>203</v>
      </c>
      <c r="C36" s="6">
        <v>3702597104</v>
      </c>
      <c r="D36" s="14" t="s">
        <v>314</v>
      </c>
      <c r="E36" s="46" t="s">
        <v>315</v>
      </c>
      <c r="F36" s="7" t="s">
        <v>204</v>
      </c>
      <c r="G36" s="7" t="s">
        <v>199</v>
      </c>
      <c r="H36" s="7" t="s">
        <v>316</v>
      </c>
      <c r="I36" s="21" t="s">
        <v>317</v>
      </c>
      <c r="J36" s="22" t="s">
        <v>200</v>
      </c>
      <c r="K36" s="23" t="s">
        <v>318</v>
      </c>
    </row>
    <row r="37" spans="1:11" ht="30" x14ac:dyDescent="0.25">
      <c r="A37" s="50"/>
      <c r="B37" s="14" t="s">
        <v>205</v>
      </c>
      <c r="C37" s="1">
        <v>3729011729</v>
      </c>
      <c r="D37" s="14" t="s">
        <v>206</v>
      </c>
      <c r="E37" s="16">
        <v>100</v>
      </c>
      <c r="F37" s="7" t="s">
        <v>207</v>
      </c>
      <c r="G37" s="7" t="s">
        <v>208</v>
      </c>
      <c r="H37" s="26">
        <v>6964</v>
      </c>
      <c r="I37" s="21" t="s">
        <v>209</v>
      </c>
      <c r="J37" s="26">
        <v>6964</v>
      </c>
      <c r="K37" s="23"/>
    </row>
    <row r="38" spans="1:11" ht="198" customHeight="1" x14ac:dyDescent="0.25">
      <c r="A38" s="50"/>
      <c r="B38" s="14" t="s">
        <v>229</v>
      </c>
      <c r="C38" s="1">
        <v>3702004185</v>
      </c>
      <c r="D38" s="14" t="s">
        <v>230</v>
      </c>
      <c r="E38" s="16">
        <v>100</v>
      </c>
      <c r="F38" s="7" t="s">
        <v>223</v>
      </c>
      <c r="G38" s="7" t="s">
        <v>213</v>
      </c>
      <c r="H38" s="26">
        <v>8033.0330000000004</v>
      </c>
      <c r="I38" s="21" t="s">
        <v>303</v>
      </c>
      <c r="J38" s="22">
        <v>8033.0330000000004</v>
      </c>
      <c r="K38" s="23"/>
    </row>
    <row r="39" spans="1:11" ht="60" x14ac:dyDescent="0.25">
      <c r="A39" s="50"/>
      <c r="B39" s="14" t="s">
        <v>231</v>
      </c>
      <c r="C39" s="1">
        <v>3728000474</v>
      </c>
      <c r="D39" s="14" t="s">
        <v>232</v>
      </c>
      <c r="E39" s="16">
        <v>100</v>
      </c>
      <c r="F39" s="7" t="s">
        <v>233</v>
      </c>
      <c r="G39" s="7" t="s">
        <v>213</v>
      </c>
      <c r="H39" s="26">
        <v>67043.8</v>
      </c>
      <c r="I39" s="21" t="s">
        <v>234</v>
      </c>
      <c r="J39" s="22">
        <v>66050.3</v>
      </c>
      <c r="K39" s="23"/>
    </row>
    <row r="40" spans="1:11" ht="45" x14ac:dyDescent="0.25">
      <c r="A40" s="50"/>
      <c r="B40" s="14" t="s">
        <v>262</v>
      </c>
      <c r="C40" s="1">
        <v>3728013378</v>
      </c>
      <c r="D40" s="14" t="s">
        <v>263</v>
      </c>
      <c r="E40" s="16">
        <v>100</v>
      </c>
      <c r="F40" s="7" t="s">
        <v>217</v>
      </c>
      <c r="G40" s="7" t="s">
        <v>109</v>
      </c>
      <c r="H40" s="26">
        <v>57347.9</v>
      </c>
      <c r="I40" s="21" t="s">
        <v>264</v>
      </c>
      <c r="J40" s="22">
        <v>54494.3</v>
      </c>
      <c r="K40" s="6"/>
    </row>
    <row r="41" spans="1:11" ht="30" x14ac:dyDescent="0.25">
      <c r="A41" s="50"/>
      <c r="B41" s="14" t="s">
        <v>273</v>
      </c>
      <c r="C41" s="1">
        <v>3702098218</v>
      </c>
      <c r="D41" s="14" t="s">
        <v>274</v>
      </c>
      <c r="E41" s="16">
        <v>100</v>
      </c>
      <c r="F41" s="7" t="s">
        <v>245</v>
      </c>
      <c r="G41" s="7" t="s">
        <v>208</v>
      </c>
      <c r="H41" s="31">
        <v>450.2</v>
      </c>
      <c r="I41" s="31">
        <v>75.900000000000006</v>
      </c>
      <c r="J41" s="32">
        <v>37474.199999999997</v>
      </c>
      <c r="K41" s="6"/>
    </row>
    <row r="42" spans="1:11" ht="60" x14ac:dyDescent="0.25">
      <c r="A42" s="50"/>
      <c r="B42" s="13" t="s">
        <v>323</v>
      </c>
      <c r="C42" s="2">
        <v>3702083677</v>
      </c>
      <c r="D42" s="13" t="s">
        <v>121</v>
      </c>
      <c r="E42" s="27">
        <v>100</v>
      </c>
      <c r="F42" s="5" t="s">
        <v>122</v>
      </c>
      <c r="G42" s="5" t="s">
        <v>119</v>
      </c>
      <c r="H42" s="3">
        <v>23673.5</v>
      </c>
      <c r="I42" s="33">
        <v>199256</v>
      </c>
      <c r="J42" s="4">
        <v>46758.9</v>
      </c>
      <c r="K42" s="5" t="s">
        <v>120</v>
      </c>
    </row>
    <row r="43" spans="1:11" x14ac:dyDescent="0.25">
      <c r="A43" s="50"/>
      <c r="B43" s="14" t="s">
        <v>329</v>
      </c>
      <c r="C43" s="1">
        <v>3702559677</v>
      </c>
      <c r="D43" s="14" t="s">
        <v>330</v>
      </c>
      <c r="E43" s="16">
        <v>100</v>
      </c>
      <c r="F43" s="7" t="s">
        <v>331</v>
      </c>
      <c r="G43" s="7"/>
      <c r="H43" s="31" t="s">
        <v>332</v>
      </c>
      <c r="I43" s="31" t="s">
        <v>333</v>
      </c>
      <c r="J43" s="32">
        <v>0</v>
      </c>
      <c r="K43" s="6">
        <v>0</v>
      </c>
    </row>
    <row r="44" spans="1:11" x14ac:dyDescent="0.25">
      <c r="A44" s="50"/>
      <c r="B44" s="14" t="s">
        <v>334</v>
      </c>
      <c r="C44" s="1">
        <v>3702605757</v>
      </c>
      <c r="D44" s="14" t="s">
        <v>335</v>
      </c>
      <c r="E44" s="16">
        <v>100</v>
      </c>
      <c r="F44" s="7" t="s">
        <v>331</v>
      </c>
      <c r="G44" s="7"/>
      <c r="H44" s="31" t="s">
        <v>336</v>
      </c>
      <c r="I44" s="31" t="s">
        <v>337</v>
      </c>
      <c r="J44" s="32">
        <v>0</v>
      </c>
      <c r="K44" s="6">
        <v>0</v>
      </c>
    </row>
    <row r="45" spans="1:11" x14ac:dyDescent="0.25">
      <c r="A45" s="50"/>
      <c r="B45" s="14" t="s">
        <v>338</v>
      </c>
      <c r="C45" s="1">
        <v>3702546068</v>
      </c>
      <c r="D45" s="14" t="s">
        <v>339</v>
      </c>
      <c r="E45" s="16">
        <v>100</v>
      </c>
      <c r="F45" s="7" t="s">
        <v>340</v>
      </c>
      <c r="G45" s="7"/>
      <c r="H45" s="31" t="s">
        <v>341</v>
      </c>
      <c r="I45" s="31" t="s">
        <v>342</v>
      </c>
      <c r="J45" s="32">
        <v>0</v>
      </c>
      <c r="K45" s="6">
        <v>0</v>
      </c>
    </row>
    <row r="46" spans="1:11" x14ac:dyDescent="0.25">
      <c r="A46" s="50"/>
      <c r="B46" s="14" t="s">
        <v>343</v>
      </c>
      <c r="C46" s="1">
        <v>3729006253</v>
      </c>
      <c r="D46" s="14" t="s">
        <v>344</v>
      </c>
      <c r="E46" s="16">
        <v>100</v>
      </c>
      <c r="F46" s="7" t="s">
        <v>345</v>
      </c>
      <c r="G46" s="7"/>
      <c r="H46" s="31" t="s">
        <v>346</v>
      </c>
      <c r="I46" s="31" t="s">
        <v>347</v>
      </c>
      <c r="J46" s="32" t="s">
        <v>200</v>
      </c>
      <c r="K46" s="6" t="s">
        <v>200</v>
      </c>
    </row>
    <row r="47" spans="1:11" ht="81" customHeight="1" x14ac:dyDescent="0.25">
      <c r="A47" s="50"/>
      <c r="B47" s="47" t="s">
        <v>324</v>
      </c>
      <c r="C47" s="48">
        <v>3702178456</v>
      </c>
      <c r="D47" s="47" t="s">
        <v>325</v>
      </c>
      <c r="E47" s="48">
        <v>100</v>
      </c>
      <c r="F47" s="48" t="s">
        <v>326</v>
      </c>
      <c r="G47" s="48"/>
      <c r="H47" s="48" t="s">
        <v>327</v>
      </c>
      <c r="I47" s="48" t="s">
        <v>328</v>
      </c>
      <c r="J47" s="48" t="s">
        <v>200</v>
      </c>
      <c r="K47" s="48" t="s">
        <v>200</v>
      </c>
    </row>
    <row r="48" spans="1:11" s="34" customFormat="1" ht="30" x14ac:dyDescent="0.25">
      <c r="A48" s="50" t="s">
        <v>277</v>
      </c>
      <c r="B48" s="14" t="s">
        <v>7</v>
      </c>
      <c r="C48" s="1">
        <v>3701001375</v>
      </c>
      <c r="D48" s="14" t="s">
        <v>8</v>
      </c>
      <c r="E48" s="16">
        <f>J48/(H48+J48)*100</f>
        <v>92.456336292137593</v>
      </c>
      <c r="F48" s="7" t="s">
        <v>96</v>
      </c>
      <c r="G48" s="7" t="s">
        <v>109</v>
      </c>
      <c r="H48" s="7">
        <v>2900.98</v>
      </c>
      <c r="I48" s="21"/>
      <c r="J48" s="22">
        <v>35554.870000000003</v>
      </c>
      <c r="K48" s="23">
        <v>0</v>
      </c>
    </row>
    <row r="49" spans="1:13" s="34" customFormat="1" ht="30" x14ac:dyDescent="0.25">
      <c r="A49" s="50"/>
      <c r="B49" s="14" t="s">
        <v>52</v>
      </c>
      <c r="C49" s="6">
        <v>3701005570</v>
      </c>
      <c r="D49" s="14" t="s">
        <v>77</v>
      </c>
      <c r="E49" s="21">
        <v>100</v>
      </c>
      <c r="F49" s="7" t="s">
        <v>97</v>
      </c>
      <c r="G49" s="24"/>
      <c r="H49" s="23">
        <v>0</v>
      </c>
      <c r="I49" s="25">
        <v>90</v>
      </c>
      <c r="J49" s="22">
        <v>23668.047790000001</v>
      </c>
      <c r="K49" s="23">
        <v>0</v>
      </c>
    </row>
    <row r="50" spans="1:13" s="34" customFormat="1" ht="75" x14ac:dyDescent="0.25">
      <c r="A50" s="50"/>
      <c r="B50" s="13" t="s">
        <v>138</v>
      </c>
      <c r="C50" s="2">
        <v>3701005355</v>
      </c>
      <c r="D50" s="13" t="s">
        <v>139</v>
      </c>
      <c r="E50" s="27">
        <v>100</v>
      </c>
      <c r="F50" s="5" t="s">
        <v>140</v>
      </c>
      <c r="G50" s="5" t="s">
        <v>119</v>
      </c>
      <c r="H50" s="3">
        <v>6815.43</v>
      </c>
      <c r="I50" s="2">
        <v>161703</v>
      </c>
      <c r="J50" s="4">
        <v>65749</v>
      </c>
      <c r="K50" s="5" t="s">
        <v>120</v>
      </c>
    </row>
    <row r="51" spans="1:13" s="34" customFormat="1" ht="60" x14ac:dyDescent="0.25">
      <c r="A51" s="50"/>
      <c r="B51" s="13" t="s">
        <v>163</v>
      </c>
      <c r="C51" s="2">
        <v>3707003241</v>
      </c>
      <c r="D51" s="13" t="s">
        <v>164</v>
      </c>
      <c r="E51" s="27">
        <v>100</v>
      </c>
      <c r="F51" s="5" t="s">
        <v>156</v>
      </c>
      <c r="G51" s="5" t="s">
        <v>119</v>
      </c>
      <c r="H51" s="3">
        <v>5023.3599999999997</v>
      </c>
      <c r="I51" s="2">
        <v>80471</v>
      </c>
      <c r="J51" s="4">
        <v>40657.1</v>
      </c>
      <c r="K51" s="5" t="s">
        <v>120</v>
      </c>
    </row>
    <row r="52" spans="1:13" s="34" customFormat="1" ht="105" x14ac:dyDescent="0.25">
      <c r="A52" s="50"/>
      <c r="B52" s="13" t="s">
        <v>192</v>
      </c>
      <c r="C52" s="5">
        <v>3701005764</v>
      </c>
      <c r="D52" s="13" t="s">
        <v>193</v>
      </c>
      <c r="E52" s="27">
        <v>100</v>
      </c>
      <c r="F52" s="5" t="s">
        <v>194</v>
      </c>
      <c r="G52" s="5" t="s">
        <v>195</v>
      </c>
      <c r="H52" s="8">
        <v>5062.2</v>
      </c>
      <c r="I52" s="5">
        <v>286</v>
      </c>
      <c r="J52" s="9">
        <v>5062.2</v>
      </c>
      <c r="K52" s="8">
        <v>694</v>
      </c>
    </row>
    <row r="53" spans="1:13" s="34" customFormat="1" ht="45" x14ac:dyDescent="0.25">
      <c r="A53" s="50" t="s">
        <v>279</v>
      </c>
      <c r="B53" s="14" t="s">
        <v>27</v>
      </c>
      <c r="C53" s="1">
        <v>3703003096</v>
      </c>
      <c r="D53" s="14" t="s">
        <v>304</v>
      </c>
      <c r="E53" s="16">
        <f t="shared" si="0"/>
        <v>95.047483610239922</v>
      </c>
      <c r="F53" s="7" t="s">
        <v>96</v>
      </c>
      <c r="G53" s="7" t="s">
        <v>109</v>
      </c>
      <c r="H53" s="7">
        <v>1373.52</v>
      </c>
      <c r="I53" s="21">
        <f>30+343</f>
        <v>373</v>
      </c>
      <c r="J53" s="22">
        <v>26360.26</v>
      </c>
      <c r="K53" s="23">
        <v>0</v>
      </c>
      <c r="M53" s="34">
        <v>20627960.699999999</v>
      </c>
    </row>
    <row r="54" spans="1:13" s="34" customFormat="1" ht="30" x14ac:dyDescent="0.25">
      <c r="A54" s="50"/>
      <c r="B54" s="14" t="s">
        <v>28</v>
      </c>
      <c r="C54" s="1">
        <v>3703005128</v>
      </c>
      <c r="D54" s="14" t="s">
        <v>94</v>
      </c>
      <c r="E54" s="16">
        <f t="shared" si="0"/>
        <v>98.383799695308269</v>
      </c>
      <c r="F54" s="7" t="s">
        <v>96</v>
      </c>
      <c r="G54" s="7" t="s">
        <v>109</v>
      </c>
      <c r="H54" s="7">
        <v>600.88</v>
      </c>
      <c r="I54" s="21">
        <f>406</f>
        <v>406</v>
      </c>
      <c r="J54" s="22">
        <v>36577.68</v>
      </c>
      <c r="K54" s="23">
        <v>0</v>
      </c>
      <c r="M54" s="34">
        <v>27755175.739999998</v>
      </c>
    </row>
    <row r="55" spans="1:13" s="34" customFormat="1" ht="30" x14ac:dyDescent="0.25">
      <c r="A55" s="50"/>
      <c r="B55" s="14" t="s">
        <v>29</v>
      </c>
      <c r="C55" s="1">
        <v>3703006153</v>
      </c>
      <c r="D55" s="14" t="s">
        <v>95</v>
      </c>
      <c r="E55" s="16">
        <f t="shared" si="0"/>
        <v>96.052471180751127</v>
      </c>
      <c r="F55" s="7" t="s">
        <v>96</v>
      </c>
      <c r="G55" s="7" t="s">
        <v>109</v>
      </c>
      <c r="H55" s="7">
        <v>1398.93</v>
      </c>
      <c r="I55" s="21">
        <f>32+373</f>
        <v>405</v>
      </c>
      <c r="J55" s="22">
        <v>34039.19</v>
      </c>
      <c r="K55" s="23">
        <v>0</v>
      </c>
      <c r="M55" s="34">
        <v>25571478.460000001</v>
      </c>
    </row>
    <row r="56" spans="1:13" s="34" customFormat="1" ht="30" x14ac:dyDescent="0.25">
      <c r="A56" s="50"/>
      <c r="B56" s="14" t="s">
        <v>30</v>
      </c>
      <c r="C56" s="1">
        <v>3703004491</v>
      </c>
      <c r="D56" s="14" t="s">
        <v>31</v>
      </c>
      <c r="E56" s="16">
        <f t="shared" si="0"/>
        <v>97.252407869578946</v>
      </c>
      <c r="F56" s="7" t="s">
        <v>96</v>
      </c>
      <c r="G56" s="7" t="s">
        <v>109</v>
      </c>
      <c r="H56" s="7">
        <v>922.57</v>
      </c>
      <c r="I56" s="21">
        <f>491</f>
        <v>491</v>
      </c>
      <c r="J56" s="22">
        <v>32654.83</v>
      </c>
      <c r="K56" s="23">
        <v>0</v>
      </c>
      <c r="M56" s="34">
        <v>25167934.489999998</v>
      </c>
    </row>
    <row r="57" spans="1:13" s="34" customFormat="1" ht="30" x14ac:dyDescent="0.25">
      <c r="A57" s="50"/>
      <c r="B57" s="14" t="s">
        <v>61</v>
      </c>
      <c r="C57" s="6">
        <v>3703012284</v>
      </c>
      <c r="D57" s="14" t="s">
        <v>82</v>
      </c>
      <c r="E57" s="21">
        <v>100</v>
      </c>
      <c r="F57" s="7" t="s">
        <v>97</v>
      </c>
      <c r="G57" s="24"/>
      <c r="H57" s="23">
        <v>0</v>
      </c>
      <c r="I57" s="25">
        <v>197</v>
      </c>
      <c r="J57" s="22">
        <v>46067.083299999998</v>
      </c>
      <c r="K57" s="23">
        <v>0</v>
      </c>
    </row>
    <row r="58" spans="1:13" ht="75" x14ac:dyDescent="0.25">
      <c r="A58" s="50"/>
      <c r="B58" s="13" t="s">
        <v>144</v>
      </c>
      <c r="C58" s="2">
        <v>3703006989</v>
      </c>
      <c r="D58" s="13" t="s">
        <v>145</v>
      </c>
      <c r="E58" s="27">
        <v>100</v>
      </c>
      <c r="F58" s="5" t="s">
        <v>146</v>
      </c>
      <c r="G58" s="5" t="s">
        <v>119</v>
      </c>
      <c r="H58" s="3">
        <v>6595.53</v>
      </c>
      <c r="I58" s="2">
        <v>207444</v>
      </c>
      <c r="J58" s="4">
        <v>52564.768819999998</v>
      </c>
      <c r="K58" s="5" t="s">
        <v>120</v>
      </c>
    </row>
    <row r="59" spans="1:13" ht="75" x14ac:dyDescent="0.25">
      <c r="A59" s="50"/>
      <c r="B59" s="13" t="s">
        <v>310</v>
      </c>
      <c r="C59" s="2">
        <v>3713003063</v>
      </c>
      <c r="D59" s="13" t="s">
        <v>149</v>
      </c>
      <c r="E59" s="27">
        <v>100</v>
      </c>
      <c r="F59" s="5" t="s">
        <v>146</v>
      </c>
      <c r="G59" s="5" t="s">
        <v>119</v>
      </c>
      <c r="H59" s="3">
        <v>1142</v>
      </c>
      <c r="I59" s="2">
        <v>77172</v>
      </c>
      <c r="J59" s="4">
        <v>41647.5</v>
      </c>
      <c r="K59" s="5" t="s">
        <v>120</v>
      </c>
    </row>
    <row r="60" spans="1:13" ht="30" x14ac:dyDescent="0.25">
      <c r="A60" s="50"/>
      <c r="B60" s="14" t="s">
        <v>348</v>
      </c>
      <c r="C60" s="1">
        <v>3703046124</v>
      </c>
      <c r="D60" s="14" t="s">
        <v>269</v>
      </c>
      <c r="E60" s="16">
        <v>100</v>
      </c>
      <c r="F60" s="7" t="s">
        <v>249</v>
      </c>
      <c r="G60" s="7" t="s">
        <v>208</v>
      </c>
      <c r="H60" s="7">
        <v>771.4</v>
      </c>
      <c r="I60" s="21" t="s">
        <v>270</v>
      </c>
      <c r="J60" s="22">
        <v>61118.1</v>
      </c>
      <c r="K60" s="6"/>
    </row>
    <row r="61" spans="1:13" ht="75" x14ac:dyDescent="0.25">
      <c r="A61" s="50"/>
      <c r="B61" s="14" t="s">
        <v>258</v>
      </c>
      <c r="C61" s="1">
        <v>3703017589</v>
      </c>
      <c r="D61" s="14" t="s">
        <v>259</v>
      </c>
      <c r="E61" s="25"/>
      <c r="F61" s="1" t="s">
        <v>260</v>
      </c>
      <c r="G61" s="6"/>
      <c r="H61" s="6">
        <v>15451.065000000001</v>
      </c>
      <c r="I61" s="1" t="s">
        <v>261</v>
      </c>
      <c r="J61" s="35">
        <v>14003.53</v>
      </c>
      <c r="K61" s="23"/>
    </row>
    <row r="62" spans="1:13" s="34" customFormat="1" ht="30" x14ac:dyDescent="0.25">
      <c r="A62" s="50" t="s">
        <v>280</v>
      </c>
      <c r="B62" s="14" t="s">
        <v>32</v>
      </c>
      <c r="C62" s="1">
        <v>3711001656</v>
      </c>
      <c r="D62" s="14" t="s">
        <v>33</v>
      </c>
      <c r="E62" s="16">
        <f t="shared" si="0"/>
        <v>92.561581813870518</v>
      </c>
      <c r="F62" s="7" t="s">
        <v>96</v>
      </c>
      <c r="G62" s="7" t="s">
        <v>109</v>
      </c>
      <c r="H62" s="7">
        <v>2402.92</v>
      </c>
      <c r="I62" s="21">
        <f>54+268</f>
        <v>322</v>
      </c>
      <c r="J62" s="22">
        <v>29901.26</v>
      </c>
      <c r="K62" s="23">
        <v>0</v>
      </c>
      <c r="M62" s="34">
        <v>26254471.149999999</v>
      </c>
    </row>
    <row r="63" spans="1:13" s="34" customFormat="1" ht="30" x14ac:dyDescent="0.25">
      <c r="A63" s="50"/>
      <c r="B63" s="14" t="s">
        <v>62</v>
      </c>
      <c r="C63" s="1" t="s">
        <v>302</v>
      </c>
      <c r="D63" s="14" t="s">
        <v>83</v>
      </c>
      <c r="E63" s="21">
        <v>100</v>
      </c>
      <c r="F63" s="7" t="s">
        <v>97</v>
      </c>
      <c r="G63" s="24"/>
      <c r="H63" s="23">
        <v>0</v>
      </c>
      <c r="I63" s="25">
        <v>131</v>
      </c>
      <c r="J63" s="22">
        <v>24566.117109999999</v>
      </c>
      <c r="K63" s="23">
        <v>0</v>
      </c>
    </row>
    <row r="64" spans="1:13" s="34" customFormat="1" ht="30" x14ac:dyDescent="0.25">
      <c r="A64" s="50"/>
      <c r="B64" s="14" t="s">
        <v>63</v>
      </c>
      <c r="C64" s="6">
        <v>3711005869</v>
      </c>
      <c r="D64" s="14" t="s">
        <v>84</v>
      </c>
      <c r="E64" s="21">
        <v>100</v>
      </c>
      <c r="F64" s="7" t="s">
        <v>97</v>
      </c>
      <c r="G64" s="24"/>
      <c r="H64" s="23">
        <v>0</v>
      </c>
      <c r="I64" s="25">
        <v>112</v>
      </c>
      <c r="J64" s="22">
        <v>38807.445670000001</v>
      </c>
      <c r="K64" s="23">
        <v>0</v>
      </c>
    </row>
    <row r="65" spans="1:13" s="34" customFormat="1" ht="80.25" customHeight="1" x14ac:dyDescent="0.25">
      <c r="A65" s="50"/>
      <c r="B65" s="13" t="s">
        <v>147</v>
      </c>
      <c r="C65" s="2">
        <v>3711009334</v>
      </c>
      <c r="D65" s="13" t="s">
        <v>148</v>
      </c>
      <c r="E65" s="27">
        <v>100</v>
      </c>
      <c r="F65" s="5" t="s">
        <v>146</v>
      </c>
      <c r="G65" s="5" t="s">
        <v>119</v>
      </c>
      <c r="H65" s="3">
        <v>1771.56</v>
      </c>
      <c r="I65" s="2">
        <v>99434</v>
      </c>
      <c r="J65" s="4">
        <v>49138.9</v>
      </c>
      <c r="K65" s="5" t="s">
        <v>120</v>
      </c>
    </row>
    <row r="66" spans="1:13" s="34" customFormat="1" ht="45" x14ac:dyDescent="0.25">
      <c r="A66" s="50" t="s">
        <v>281</v>
      </c>
      <c r="B66" s="14" t="s">
        <v>38</v>
      </c>
      <c r="C66" s="1">
        <v>3724001318</v>
      </c>
      <c r="D66" s="14" t="s">
        <v>39</v>
      </c>
      <c r="E66" s="16">
        <f t="shared" si="0"/>
        <v>91.354465615752318</v>
      </c>
      <c r="F66" s="7" t="s">
        <v>96</v>
      </c>
      <c r="G66" s="7" t="s">
        <v>109</v>
      </c>
      <c r="H66" s="7">
        <v>2806.12</v>
      </c>
      <c r="I66" s="21">
        <f>386</f>
        <v>386</v>
      </c>
      <c r="J66" s="22">
        <v>29651.33</v>
      </c>
      <c r="K66" s="23">
        <v>0</v>
      </c>
      <c r="M66" s="34">
        <v>24824398.02</v>
      </c>
    </row>
    <row r="67" spans="1:13" s="34" customFormat="1" ht="30" x14ac:dyDescent="0.25">
      <c r="A67" s="50"/>
      <c r="B67" s="14" t="s">
        <v>40</v>
      </c>
      <c r="C67" s="1">
        <v>3704001447</v>
      </c>
      <c r="D67" s="14" t="s">
        <v>41</v>
      </c>
      <c r="E67" s="16">
        <f t="shared" si="0"/>
        <v>80.253427491795009</v>
      </c>
      <c r="F67" s="7" t="s">
        <v>96</v>
      </c>
      <c r="G67" s="7" t="s">
        <v>109</v>
      </c>
      <c r="H67" s="7">
        <v>5072.62</v>
      </c>
      <c r="I67" s="21">
        <f>41+238</f>
        <v>279</v>
      </c>
      <c r="J67" s="22">
        <v>20615.990000000002</v>
      </c>
      <c r="K67" s="23">
        <v>0</v>
      </c>
      <c r="M67" s="34">
        <v>19507573.77</v>
      </c>
    </row>
    <row r="68" spans="1:13" s="34" customFormat="1" ht="70.5" customHeight="1" x14ac:dyDescent="0.25">
      <c r="A68" s="50"/>
      <c r="B68" s="14" t="s">
        <v>68</v>
      </c>
      <c r="C68" s="6">
        <v>3704003726</v>
      </c>
      <c r="D68" s="14" t="s">
        <v>89</v>
      </c>
      <c r="E68" s="21">
        <v>100</v>
      </c>
      <c r="F68" s="7" t="s">
        <v>97</v>
      </c>
      <c r="G68" s="24"/>
      <c r="H68" s="23">
        <v>0</v>
      </c>
      <c r="I68" s="25">
        <v>115</v>
      </c>
      <c r="J68" s="22">
        <v>38397.800869999999</v>
      </c>
      <c r="K68" s="23">
        <v>0</v>
      </c>
    </row>
    <row r="69" spans="1:13" s="34" customFormat="1" ht="75" x14ac:dyDescent="0.25">
      <c r="A69" s="50"/>
      <c r="B69" s="13" t="s">
        <v>157</v>
      </c>
      <c r="C69" s="2">
        <v>3704563171</v>
      </c>
      <c r="D69" s="13" t="s">
        <v>158</v>
      </c>
      <c r="E69" s="27">
        <v>100</v>
      </c>
      <c r="F69" s="5" t="s">
        <v>118</v>
      </c>
      <c r="G69" s="5" t="s">
        <v>119</v>
      </c>
      <c r="H69" s="3">
        <v>5921.4</v>
      </c>
      <c r="I69" s="2">
        <v>307629</v>
      </c>
      <c r="J69" s="4">
        <v>58836.02</v>
      </c>
      <c r="K69" s="5" t="s">
        <v>120</v>
      </c>
    </row>
    <row r="70" spans="1:13" s="34" customFormat="1" ht="30" x14ac:dyDescent="0.25">
      <c r="A70" s="50" t="s">
        <v>285</v>
      </c>
      <c r="B70" s="14" t="s">
        <v>44</v>
      </c>
      <c r="C70" s="1">
        <v>3706003344</v>
      </c>
      <c r="D70" s="14" t="s">
        <v>45</v>
      </c>
      <c r="E70" s="16">
        <f>J70/(H70+J70)*100</f>
        <v>96.148538978765117</v>
      </c>
      <c r="F70" s="7" t="s">
        <v>96</v>
      </c>
      <c r="G70" s="7" t="s">
        <v>109</v>
      </c>
      <c r="H70" s="7">
        <v>1146.3399999999999</v>
      </c>
      <c r="I70" s="21">
        <f>16+274</f>
        <v>290</v>
      </c>
      <c r="J70" s="22">
        <v>28617.43</v>
      </c>
      <c r="K70" s="23">
        <v>0</v>
      </c>
      <c r="M70" s="34">
        <v>21091293.550000001</v>
      </c>
    </row>
    <row r="71" spans="1:13" s="34" customFormat="1" ht="30" x14ac:dyDescent="0.25">
      <c r="A71" s="50"/>
      <c r="B71" s="14" t="s">
        <v>46</v>
      </c>
      <c r="C71" s="1">
        <v>3725002378</v>
      </c>
      <c r="D71" s="14" t="s">
        <v>47</v>
      </c>
      <c r="E71" s="16">
        <f>J71/(H71+J71)*100</f>
        <v>92.57836789407574</v>
      </c>
      <c r="F71" s="7" t="s">
        <v>96</v>
      </c>
      <c r="G71" s="7" t="s">
        <v>109</v>
      </c>
      <c r="H71" s="7">
        <v>4642.93</v>
      </c>
      <c r="I71" s="21">
        <f>13+667</f>
        <v>680</v>
      </c>
      <c r="J71" s="22">
        <v>57916.49</v>
      </c>
      <c r="K71" s="23">
        <v>0</v>
      </c>
      <c r="M71" s="34">
        <v>50140762.149999999</v>
      </c>
    </row>
    <row r="72" spans="1:13" s="34" customFormat="1" ht="30" x14ac:dyDescent="0.25">
      <c r="A72" s="50"/>
      <c r="B72" s="14" t="s">
        <v>67</v>
      </c>
      <c r="C72" s="6">
        <v>3730008505</v>
      </c>
      <c r="D72" s="14" t="s">
        <v>88</v>
      </c>
      <c r="E72" s="21">
        <v>100</v>
      </c>
      <c r="F72" s="7" t="s">
        <v>97</v>
      </c>
      <c r="G72" s="24"/>
      <c r="H72" s="23">
        <v>0</v>
      </c>
      <c r="I72" s="25">
        <v>167</v>
      </c>
      <c r="J72" s="22">
        <v>34795.948810000002</v>
      </c>
      <c r="K72" s="23">
        <v>0</v>
      </c>
    </row>
    <row r="73" spans="1:13" s="34" customFormat="1" ht="30" x14ac:dyDescent="0.25">
      <c r="A73" s="50"/>
      <c r="B73" s="14" t="s">
        <v>69</v>
      </c>
      <c r="C73" s="6">
        <v>3706003440</v>
      </c>
      <c r="D73" s="14" t="s">
        <v>90</v>
      </c>
      <c r="E73" s="21">
        <v>100</v>
      </c>
      <c r="F73" s="7" t="s">
        <v>97</v>
      </c>
      <c r="G73" s="24"/>
      <c r="H73" s="23">
        <v>0</v>
      </c>
      <c r="I73" s="25">
        <v>217</v>
      </c>
      <c r="J73" s="22">
        <v>36537.243029999998</v>
      </c>
      <c r="K73" s="23">
        <v>0</v>
      </c>
    </row>
    <row r="74" spans="1:13" s="34" customFormat="1" ht="75" x14ac:dyDescent="0.25">
      <c r="A74" s="50"/>
      <c r="B74" s="13" t="s">
        <v>136</v>
      </c>
      <c r="C74" s="2">
        <v>3706003390</v>
      </c>
      <c r="D74" s="13" t="s">
        <v>137</v>
      </c>
      <c r="E74" s="27">
        <v>100</v>
      </c>
      <c r="F74" s="5" t="s">
        <v>118</v>
      </c>
      <c r="G74" s="5" t="s">
        <v>119</v>
      </c>
      <c r="H74" s="3">
        <v>111099.62</v>
      </c>
      <c r="I74" s="2">
        <v>1897242</v>
      </c>
      <c r="J74" s="4">
        <v>2292794</v>
      </c>
      <c r="K74" s="5" t="s">
        <v>120</v>
      </c>
    </row>
    <row r="75" spans="1:13" ht="75" x14ac:dyDescent="0.25">
      <c r="A75" s="50"/>
      <c r="B75" s="13" t="s">
        <v>169</v>
      </c>
      <c r="C75" s="2">
        <v>3706009748</v>
      </c>
      <c r="D75" s="13" t="s">
        <v>170</v>
      </c>
      <c r="E75" s="27">
        <v>100</v>
      </c>
      <c r="F75" s="5" t="s">
        <v>118</v>
      </c>
      <c r="G75" s="5" t="s">
        <v>119</v>
      </c>
      <c r="H75" s="3">
        <v>624.20000000000005</v>
      </c>
      <c r="I75" s="2">
        <v>0</v>
      </c>
      <c r="J75" s="4">
        <v>12177.2</v>
      </c>
      <c r="K75" s="5" t="s">
        <v>120</v>
      </c>
    </row>
    <row r="76" spans="1:13" ht="90" customHeight="1" x14ac:dyDescent="0.25">
      <c r="A76" s="50"/>
      <c r="B76" s="13" t="s">
        <v>181</v>
      </c>
      <c r="C76" s="2">
        <v>3706011218</v>
      </c>
      <c r="D76" s="13" t="s">
        <v>182</v>
      </c>
      <c r="E76" s="27">
        <v>100</v>
      </c>
      <c r="F76" s="5" t="s">
        <v>146</v>
      </c>
      <c r="G76" s="5" t="s">
        <v>119</v>
      </c>
      <c r="H76" s="3">
        <v>3810.14</v>
      </c>
      <c r="I76" s="2">
        <v>206086</v>
      </c>
      <c r="J76" s="4">
        <v>72581.522110000005</v>
      </c>
      <c r="K76" s="5" t="s">
        <v>120</v>
      </c>
    </row>
    <row r="77" spans="1:13" ht="60" x14ac:dyDescent="0.25">
      <c r="A77" s="36" t="s">
        <v>295</v>
      </c>
      <c r="B77" s="13" t="s">
        <v>161</v>
      </c>
      <c r="C77" s="2">
        <v>3708001712</v>
      </c>
      <c r="D77" s="13" t="s">
        <v>162</v>
      </c>
      <c r="E77" s="27">
        <v>100</v>
      </c>
      <c r="F77" s="5" t="s">
        <v>146</v>
      </c>
      <c r="G77" s="5" t="s">
        <v>119</v>
      </c>
      <c r="H77" s="3">
        <v>1760.1</v>
      </c>
      <c r="I77" s="2">
        <v>80448</v>
      </c>
      <c r="J77" s="4">
        <v>34975.199999999997</v>
      </c>
      <c r="K77" s="5" t="s">
        <v>120</v>
      </c>
    </row>
    <row r="78" spans="1:13" s="34" customFormat="1" ht="30" x14ac:dyDescent="0.25">
      <c r="A78" s="50" t="s">
        <v>286</v>
      </c>
      <c r="B78" s="14" t="s">
        <v>53</v>
      </c>
      <c r="C78" s="6">
        <v>3707001244</v>
      </c>
      <c r="D78" s="14" t="s">
        <v>80</v>
      </c>
      <c r="E78" s="21">
        <v>100</v>
      </c>
      <c r="F78" s="7" t="s">
        <v>97</v>
      </c>
      <c r="G78" s="24"/>
      <c r="H78" s="23">
        <v>0</v>
      </c>
      <c r="I78" s="25">
        <v>129</v>
      </c>
      <c r="J78" s="22">
        <v>44430.906089999997</v>
      </c>
      <c r="K78" s="23">
        <v>0</v>
      </c>
    </row>
    <row r="79" spans="1:13" s="34" customFormat="1" ht="30" x14ac:dyDescent="0.25">
      <c r="A79" s="50"/>
      <c r="B79" s="14" t="s">
        <v>54</v>
      </c>
      <c r="C79" s="6">
        <v>3707003403</v>
      </c>
      <c r="D79" s="14" t="s">
        <v>81</v>
      </c>
      <c r="E79" s="21">
        <v>100</v>
      </c>
      <c r="F79" s="7" t="s">
        <v>97</v>
      </c>
      <c r="G79" s="24"/>
      <c r="H79" s="23">
        <v>0</v>
      </c>
      <c r="I79" s="25">
        <v>93</v>
      </c>
      <c r="J79" s="22">
        <v>34194.431680000002</v>
      </c>
      <c r="K79" s="23">
        <v>0</v>
      </c>
    </row>
    <row r="80" spans="1:13" s="34" customFormat="1" ht="75" x14ac:dyDescent="0.25">
      <c r="A80" s="50" t="s">
        <v>287</v>
      </c>
      <c r="B80" s="14" t="s">
        <v>235</v>
      </c>
      <c r="C80" s="1">
        <v>3711015835</v>
      </c>
      <c r="D80" s="14" t="s">
        <v>236</v>
      </c>
      <c r="E80" s="16">
        <v>100</v>
      </c>
      <c r="F80" s="7" t="s">
        <v>237</v>
      </c>
      <c r="G80" s="7" t="s">
        <v>208</v>
      </c>
      <c r="H80" s="7">
        <v>8702.2999999999993</v>
      </c>
      <c r="I80" s="21" t="s">
        <v>238</v>
      </c>
      <c r="J80" s="22">
        <v>7708.8</v>
      </c>
      <c r="K80" s="23"/>
    </row>
    <row r="81" spans="1:13" s="34" customFormat="1" ht="75" x14ac:dyDescent="0.25">
      <c r="A81" s="50"/>
      <c r="B81" s="13" t="s">
        <v>116</v>
      </c>
      <c r="C81" s="2">
        <v>3711006301</v>
      </c>
      <c r="D81" s="13" t="s">
        <v>117</v>
      </c>
      <c r="E81" s="27">
        <v>100</v>
      </c>
      <c r="F81" s="5" t="s">
        <v>118</v>
      </c>
      <c r="G81" s="5" t="s">
        <v>119</v>
      </c>
      <c r="H81" s="10">
        <v>74118.3</v>
      </c>
      <c r="I81" s="5">
        <v>1105956</v>
      </c>
      <c r="J81" s="9">
        <v>129580.3</v>
      </c>
      <c r="K81" s="5" t="s">
        <v>120</v>
      </c>
    </row>
    <row r="82" spans="1:13" s="34" customFormat="1" ht="60" x14ac:dyDescent="0.25">
      <c r="A82" s="36" t="s">
        <v>297</v>
      </c>
      <c r="B82" s="13" t="s">
        <v>165</v>
      </c>
      <c r="C82" s="2">
        <v>3710002840</v>
      </c>
      <c r="D82" s="13" t="s">
        <v>166</v>
      </c>
      <c r="E82" s="27">
        <v>100</v>
      </c>
      <c r="F82" s="5" t="s">
        <v>146</v>
      </c>
      <c r="G82" s="5" t="s">
        <v>119</v>
      </c>
      <c r="H82" s="3">
        <v>1930.8</v>
      </c>
      <c r="I82" s="2">
        <v>116025</v>
      </c>
      <c r="J82" s="4">
        <v>43297.7</v>
      </c>
      <c r="K82" s="5" t="s">
        <v>120</v>
      </c>
    </row>
    <row r="83" spans="1:13" s="34" customFormat="1" ht="75" x14ac:dyDescent="0.25">
      <c r="A83" s="50" t="s">
        <v>293</v>
      </c>
      <c r="B83" s="13" t="s">
        <v>167</v>
      </c>
      <c r="C83" s="2">
        <v>3712001546</v>
      </c>
      <c r="D83" s="13" t="s">
        <v>168</v>
      </c>
      <c r="E83" s="27">
        <v>100</v>
      </c>
      <c r="F83" s="5" t="s">
        <v>146</v>
      </c>
      <c r="G83" s="5" t="s">
        <v>119</v>
      </c>
      <c r="H83" s="3">
        <v>3276.9</v>
      </c>
      <c r="I83" s="2">
        <v>23106</v>
      </c>
      <c r="J83" s="4">
        <v>22457.599999999999</v>
      </c>
      <c r="K83" s="5" t="s">
        <v>120</v>
      </c>
    </row>
    <row r="84" spans="1:13" s="34" customFormat="1" ht="90" x14ac:dyDescent="0.25">
      <c r="A84" s="50"/>
      <c r="B84" s="13" t="s">
        <v>185</v>
      </c>
      <c r="C84" s="2">
        <v>3712002236</v>
      </c>
      <c r="D84" s="13" t="s">
        <v>186</v>
      </c>
      <c r="E84" s="27">
        <v>100</v>
      </c>
      <c r="F84" s="5" t="s">
        <v>187</v>
      </c>
      <c r="G84" s="5" t="s">
        <v>119</v>
      </c>
      <c r="H84" s="5">
        <v>3276.9</v>
      </c>
      <c r="I84" s="5">
        <v>23106</v>
      </c>
      <c r="J84" s="9">
        <v>22457.599999999999</v>
      </c>
      <c r="K84" s="5" t="s">
        <v>120</v>
      </c>
    </row>
    <row r="85" spans="1:13" s="34" customFormat="1" ht="75" x14ac:dyDescent="0.25">
      <c r="A85" s="36" t="s">
        <v>298</v>
      </c>
      <c r="B85" s="13" t="s">
        <v>171</v>
      </c>
      <c r="C85" s="2">
        <v>3714001990</v>
      </c>
      <c r="D85" s="13" t="s">
        <v>172</v>
      </c>
      <c r="E85" s="27">
        <v>100</v>
      </c>
      <c r="F85" s="5" t="s">
        <v>146</v>
      </c>
      <c r="G85" s="5" t="s">
        <v>119</v>
      </c>
      <c r="H85" s="3">
        <v>2737.48</v>
      </c>
      <c r="I85" s="2">
        <v>147894</v>
      </c>
      <c r="J85" s="4">
        <v>37327.599999999999</v>
      </c>
      <c r="K85" s="5" t="s">
        <v>120</v>
      </c>
    </row>
    <row r="86" spans="1:13" s="34" customFormat="1" ht="127.5" customHeight="1" x14ac:dyDescent="0.25">
      <c r="A86" s="50" t="s">
        <v>291</v>
      </c>
      <c r="B86" s="15" t="s">
        <v>102</v>
      </c>
      <c r="C86" s="11" t="s">
        <v>103</v>
      </c>
      <c r="D86" s="15" t="s">
        <v>104</v>
      </c>
      <c r="E86" s="25">
        <v>100</v>
      </c>
      <c r="F86" s="24" t="s">
        <v>97</v>
      </c>
      <c r="G86" s="24"/>
      <c r="H86" s="23">
        <v>0</v>
      </c>
      <c r="I86" s="25">
        <v>146</v>
      </c>
      <c r="J86" s="22">
        <v>7099.8697400000001</v>
      </c>
      <c r="K86" s="24">
        <v>0</v>
      </c>
    </row>
    <row r="87" spans="1:13" s="34" customFormat="1" ht="90" x14ac:dyDescent="0.25">
      <c r="A87" s="50"/>
      <c r="B87" s="13" t="s">
        <v>130</v>
      </c>
      <c r="C87" s="2">
        <v>3713007597</v>
      </c>
      <c r="D87" s="13" t="s">
        <v>131</v>
      </c>
      <c r="E87" s="27">
        <v>100</v>
      </c>
      <c r="F87" s="5" t="s">
        <v>118</v>
      </c>
      <c r="G87" s="5" t="s">
        <v>119</v>
      </c>
      <c r="H87" s="3">
        <v>16183.02</v>
      </c>
      <c r="I87" s="2">
        <v>323477</v>
      </c>
      <c r="J87" s="4">
        <v>42615.23</v>
      </c>
      <c r="K87" s="5" t="s">
        <v>120</v>
      </c>
    </row>
    <row r="88" spans="1:13" s="34" customFormat="1" ht="60" x14ac:dyDescent="0.25">
      <c r="A88" s="50"/>
      <c r="B88" s="13" t="s">
        <v>132</v>
      </c>
      <c r="C88" s="2">
        <v>3713002736</v>
      </c>
      <c r="D88" s="13" t="s">
        <v>133</v>
      </c>
      <c r="E88" s="27">
        <v>100</v>
      </c>
      <c r="F88" s="5" t="s">
        <v>118</v>
      </c>
      <c r="G88" s="5" t="s">
        <v>119</v>
      </c>
      <c r="H88" s="3">
        <v>49292.9</v>
      </c>
      <c r="I88" s="2">
        <v>888693</v>
      </c>
      <c r="J88" s="4">
        <v>157894.9</v>
      </c>
      <c r="K88" s="5" t="s">
        <v>120</v>
      </c>
    </row>
    <row r="89" spans="1:13" s="34" customFormat="1" ht="120" x14ac:dyDescent="0.25">
      <c r="A89" s="50"/>
      <c r="B89" s="13" t="s">
        <v>188</v>
      </c>
      <c r="C89" s="5">
        <v>3703042401</v>
      </c>
      <c r="D89" s="13" t="s">
        <v>189</v>
      </c>
      <c r="E89" s="27">
        <v>100</v>
      </c>
      <c r="F89" s="5" t="s">
        <v>190</v>
      </c>
      <c r="G89" s="5" t="s">
        <v>191</v>
      </c>
      <c r="H89" s="8">
        <v>23907.599999999999</v>
      </c>
      <c r="I89" s="5">
        <v>1374</v>
      </c>
      <c r="J89" s="9">
        <v>22266.400000000001</v>
      </c>
      <c r="K89" s="5">
        <v>6813.85</v>
      </c>
    </row>
    <row r="90" spans="1:13" s="34" customFormat="1" ht="90" x14ac:dyDescent="0.25">
      <c r="A90" s="50" t="s">
        <v>292</v>
      </c>
      <c r="B90" s="13" t="s">
        <v>134</v>
      </c>
      <c r="C90" s="2">
        <v>3715003750</v>
      </c>
      <c r="D90" s="13" t="s">
        <v>135</v>
      </c>
      <c r="E90" s="27">
        <v>100</v>
      </c>
      <c r="F90" s="5" t="s">
        <v>118</v>
      </c>
      <c r="G90" s="5" t="s">
        <v>119</v>
      </c>
      <c r="H90" s="3">
        <v>10839.11</v>
      </c>
      <c r="I90" s="2">
        <v>123913</v>
      </c>
      <c r="J90" s="4">
        <v>28316.799999999999</v>
      </c>
      <c r="K90" s="5" t="s">
        <v>120</v>
      </c>
    </row>
    <row r="91" spans="1:13" s="34" customFormat="1" ht="75" x14ac:dyDescent="0.25">
      <c r="A91" s="50"/>
      <c r="B91" s="13" t="s">
        <v>173</v>
      </c>
      <c r="C91" s="2">
        <v>3715003887</v>
      </c>
      <c r="D91" s="13" t="s">
        <v>174</v>
      </c>
      <c r="E91" s="27">
        <v>100</v>
      </c>
      <c r="F91" s="5" t="s">
        <v>146</v>
      </c>
      <c r="G91" s="5" t="s">
        <v>119</v>
      </c>
      <c r="H91" s="3">
        <v>684.7</v>
      </c>
      <c r="I91" s="2">
        <v>38899</v>
      </c>
      <c r="J91" s="4">
        <v>12654.9</v>
      </c>
      <c r="K91" s="5" t="s">
        <v>120</v>
      </c>
    </row>
    <row r="92" spans="1:13" s="34" customFormat="1" ht="75" x14ac:dyDescent="0.25">
      <c r="A92" s="50" t="s">
        <v>296</v>
      </c>
      <c r="B92" s="13" t="s">
        <v>150</v>
      </c>
      <c r="C92" s="2">
        <v>3717004090</v>
      </c>
      <c r="D92" s="13" t="s">
        <v>151</v>
      </c>
      <c r="E92" s="27">
        <v>100</v>
      </c>
      <c r="F92" s="5" t="s">
        <v>146</v>
      </c>
      <c r="G92" s="5" t="s">
        <v>119</v>
      </c>
      <c r="H92" s="3">
        <v>1328.28</v>
      </c>
      <c r="I92" s="2">
        <v>66753</v>
      </c>
      <c r="J92" s="4">
        <v>21036</v>
      </c>
      <c r="K92" s="5" t="s">
        <v>120</v>
      </c>
    </row>
    <row r="93" spans="1:13" s="34" customFormat="1" ht="30" x14ac:dyDescent="0.25">
      <c r="A93" s="50"/>
      <c r="B93" s="37" t="s">
        <v>265</v>
      </c>
      <c r="C93" s="38">
        <v>3717000419</v>
      </c>
      <c r="D93" s="37" t="s">
        <v>266</v>
      </c>
      <c r="E93" s="39">
        <v>100</v>
      </c>
      <c r="F93" s="40" t="s">
        <v>267</v>
      </c>
      <c r="G93" s="40" t="s">
        <v>208</v>
      </c>
      <c r="H93" s="40"/>
      <c r="I93" s="41" t="s">
        <v>268</v>
      </c>
      <c r="J93" s="42">
        <v>29821.1</v>
      </c>
      <c r="K93" s="6"/>
    </row>
    <row r="94" spans="1:13" s="34" customFormat="1" ht="30" x14ac:dyDescent="0.25">
      <c r="A94" s="50" t="s">
        <v>288</v>
      </c>
      <c r="B94" s="14" t="s">
        <v>64</v>
      </c>
      <c r="C94" s="6">
        <v>3719002919</v>
      </c>
      <c r="D94" s="14" t="s">
        <v>85</v>
      </c>
      <c r="E94" s="21">
        <v>100</v>
      </c>
      <c r="F94" s="7" t="s">
        <v>97</v>
      </c>
      <c r="G94" s="24"/>
      <c r="H94" s="23">
        <v>0</v>
      </c>
      <c r="I94" s="25">
        <v>116</v>
      </c>
      <c r="J94" s="22">
        <v>30692.297490000001</v>
      </c>
      <c r="K94" s="23">
        <v>0</v>
      </c>
    </row>
    <row r="95" spans="1:13" s="34" customFormat="1" ht="30" x14ac:dyDescent="0.25">
      <c r="A95" s="50"/>
      <c r="B95" s="14" t="s">
        <v>34</v>
      </c>
      <c r="C95" s="1">
        <v>3719000076</v>
      </c>
      <c r="D95" s="14" t="s">
        <v>35</v>
      </c>
      <c r="E95" s="16">
        <f>J95/(H95+J95)*100</f>
        <v>74.278405497727277</v>
      </c>
      <c r="F95" s="7" t="s">
        <v>96</v>
      </c>
      <c r="G95" s="7" t="s">
        <v>109</v>
      </c>
      <c r="H95" s="7">
        <v>6503.61</v>
      </c>
      <c r="I95" s="21">
        <f>30+175</f>
        <v>205</v>
      </c>
      <c r="J95" s="22">
        <v>18781.02</v>
      </c>
      <c r="K95" s="23">
        <v>0</v>
      </c>
      <c r="M95" s="34">
        <v>16720723.300000001</v>
      </c>
    </row>
    <row r="96" spans="1:13" s="34" customFormat="1" ht="81" customHeight="1" x14ac:dyDescent="0.25">
      <c r="A96" s="50"/>
      <c r="B96" s="13" t="s">
        <v>175</v>
      </c>
      <c r="C96" s="2">
        <v>3719000340</v>
      </c>
      <c r="D96" s="13" t="s">
        <v>176</v>
      </c>
      <c r="E96" s="27">
        <v>100</v>
      </c>
      <c r="F96" s="5" t="s">
        <v>146</v>
      </c>
      <c r="G96" s="5" t="s">
        <v>119</v>
      </c>
      <c r="H96" s="3">
        <v>1726.7</v>
      </c>
      <c r="I96" s="2">
        <v>90080</v>
      </c>
      <c r="J96" s="4">
        <v>33087.4</v>
      </c>
      <c r="K96" s="5" t="s">
        <v>120</v>
      </c>
    </row>
    <row r="97" spans="1:13" s="34" customFormat="1" ht="165" x14ac:dyDescent="0.25">
      <c r="A97" s="50"/>
      <c r="B97" s="14" t="s">
        <v>311</v>
      </c>
      <c r="C97" s="1">
        <v>3719002080</v>
      </c>
      <c r="D97" s="14" t="s">
        <v>247</v>
      </c>
      <c r="E97" s="16">
        <v>100</v>
      </c>
      <c r="F97" s="7" t="s">
        <v>245</v>
      </c>
      <c r="G97" s="7" t="s">
        <v>213</v>
      </c>
      <c r="H97" s="26">
        <v>97375.06</v>
      </c>
      <c r="I97" s="21" t="s">
        <v>299</v>
      </c>
      <c r="J97" s="22">
        <v>57953.69</v>
      </c>
      <c r="K97" s="23"/>
    </row>
    <row r="98" spans="1:13" s="34" customFormat="1" ht="75" x14ac:dyDescent="0.25">
      <c r="A98" s="50"/>
      <c r="B98" s="13" t="s">
        <v>125</v>
      </c>
      <c r="C98" s="2">
        <v>3719002450</v>
      </c>
      <c r="D98" s="13" t="s">
        <v>126</v>
      </c>
      <c r="E98" s="27">
        <v>100</v>
      </c>
      <c r="F98" s="5" t="s">
        <v>127</v>
      </c>
      <c r="G98" s="5" t="s">
        <v>119</v>
      </c>
      <c r="H98" s="3">
        <v>65090.52</v>
      </c>
      <c r="I98" s="2">
        <v>1240708</v>
      </c>
      <c r="J98" s="4">
        <v>126292.06</v>
      </c>
      <c r="K98" s="5" t="s">
        <v>120</v>
      </c>
    </row>
    <row r="99" spans="1:13" ht="30" x14ac:dyDescent="0.25">
      <c r="A99" s="50" t="s">
        <v>289</v>
      </c>
      <c r="B99" s="14" t="s">
        <v>65</v>
      </c>
      <c r="C99" s="6">
        <v>3720001684</v>
      </c>
      <c r="D99" s="14" t="s">
        <v>86</v>
      </c>
      <c r="E99" s="21">
        <v>100</v>
      </c>
      <c r="F99" s="7" t="s">
        <v>97</v>
      </c>
      <c r="G99" s="24"/>
      <c r="H99" s="23">
        <v>0</v>
      </c>
      <c r="I99" s="25">
        <v>75</v>
      </c>
      <c r="J99" s="22">
        <v>33657.36793</v>
      </c>
      <c r="K99" s="23">
        <v>0</v>
      </c>
    </row>
    <row r="100" spans="1:13" ht="90" x14ac:dyDescent="0.25">
      <c r="A100" s="50"/>
      <c r="B100" s="13" t="s">
        <v>123</v>
      </c>
      <c r="C100" s="2">
        <v>3720001691</v>
      </c>
      <c r="D100" s="13" t="s">
        <v>124</v>
      </c>
      <c r="E100" s="27">
        <v>100</v>
      </c>
      <c r="F100" s="5" t="s">
        <v>118</v>
      </c>
      <c r="G100" s="5" t="s">
        <v>119</v>
      </c>
      <c r="H100" s="3">
        <v>58674.9</v>
      </c>
      <c r="I100" s="2">
        <v>986859</v>
      </c>
      <c r="J100" s="4">
        <v>124437.6</v>
      </c>
      <c r="K100" s="5" t="s">
        <v>120</v>
      </c>
    </row>
    <row r="101" spans="1:13" ht="60" x14ac:dyDescent="0.25">
      <c r="A101" s="50"/>
      <c r="B101" s="13" t="s">
        <v>152</v>
      </c>
      <c r="C101" s="2">
        <v>3720003120</v>
      </c>
      <c r="D101" s="13" t="s">
        <v>153</v>
      </c>
      <c r="E101" s="27">
        <v>100</v>
      </c>
      <c r="F101" s="5" t="s">
        <v>146</v>
      </c>
      <c r="G101" s="5" t="s">
        <v>119</v>
      </c>
      <c r="H101" s="3">
        <v>1493.3</v>
      </c>
      <c r="I101" s="2">
        <v>137784</v>
      </c>
      <c r="J101" s="4">
        <v>61636.6</v>
      </c>
      <c r="K101" s="5" t="s">
        <v>120</v>
      </c>
    </row>
    <row r="102" spans="1:13" ht="30" x14ac:dyDescent="0.25">
      <c r="A102" s="50" t="s">
        <v>290</v>
      </c>
      <c r="B102" s="14" t="s">
        <v>66</v>
      </c>
      <c r="C102" s="6">
        <v>3721005057</v>
      </c>
      <c r="D102" s="14" t="s">
        <v>87</v>
      </c>
      <c r="E102" s="21">
        <v>100</v>
      </c>
      <c r="F102" s="7" t="s">
        <v>97</v>
      </c>
      <c r="G102" s="24"/>
      <c r="H102" s="23">
        <v>0</v>
      </c>
      <c r="I102" s="25">
        <v>170</v>
      </c>
      <c r="J102" s="22">
        <v>40710.75692</v>
      </c>
      <c r="K102" s="23">
        <v>0</v>
      </c>
    </row>
    <row r="103" spans="1:13" ht="30" x14ac:dyDescent="0.25">
      <c r="A103" s="50"/>
      <c r="B103" s="14" t="s">
        <v>36</v>
      </c>
      <c r="C103" s="1">
        <v>3721002384</v>
      </c>
      <c r="D103" s="14" t="s">
        <v>37</v>
      </c>
      <c r="E103" s="16">
        <f>J103/(H103+J103)*100</f>
        <v>96.200503765207841</v>
      </c>
      <c r="F103" s="7" t="s">
        <v>96</v>
      </c>
      <c r="G103" s="7" t="s">
        <v>109</v>
      </c>
      <c r="H103" s="7">
        <v>1399.53</v>
      </c>
      <c r="I103" s="21">
        <f>30+443</f>
        <v>473</v>
      </c>
      <c r="J103" s="22">
        <v>35435.089999999997</v>
      </c>
      <c r="K103" s="23">
        <v>0</v>
      </c>
      <c r="M103" s="19">
        <v>31766043.989999998</v>
      </c>
    </row>
    <row r="104" spans="1:13" ht="75" x14ac:dyDescent="0.25">
      <c r="A104" s="50"/>
      <c r="B104" s="13" t="s">
        <v>154</v>
      </c>
      <c r="C104" s="2">
        <v>3721003959</v>
      </c>
      <c r="D104" s="13" t="s">
        <v>155</v>
      </c>
      <c r="E104" s="27">
        <v>100</v>
      </c>
      <c r="F104" s="5" t="s">
        <v>156</v>
      </c>
      <c r="G104" s="5" t="s">
        <v>119</v>
      </c>
      <c r="H104" s="3">
        <v>1934.9</v>
      </c>
      <c r="I104" s="2">
        <v>189058</v>
      </c>
      <c r="J104" s="4">
        <v>63991.8</v>
      </c>
      <c r="K104" s="5" t="s">
        <v>120</v>
      </c>
    </row>
    <row r="105" spans="1:13" s="44" customFormat="1" ht="47.25" customHeight="1" x14ac:dyDescent="0.25">
      <c r="A105" s="43" t="s">
        <v>294</v>
      </c>
      <c r="B105" s="13" t="s">
        <v>177</v>
      </c>
      <c r="C105" s="5">
        <v>3722002637</v>
      </c>
      <c r="D105" s="13" t="s">
        <v>178</v>
      </c>
      <c r="E105" s="27">
        <v>100</v>
      </c>
      <c r="F105" s="5" t="s">
        <v>146</v>
      </c>
      <c r="G105" s="5" t="s">
        <v>119</v>
      </c>
      <c r="H105" s="10">
        <v>1730</v>
      </c>
      <c r="I105" s="5">
        <v>76463</v>
      </c>
      <c r="J105" s="9">
        <v>24024</v>
      </c>
      <c r="K105" s="5" t="s">
        <v>120</v>
      </c>
    </row>
    <row r="106" spans="1:13" s="45" customFormat="1" ht="47.25" customHeight="1" x14ac:dyDescent="0.25">
      <c r="A106" s="49" t="s">
        <v>282</v>
      </c>
      <c r="B106" s="14" t="s">
        <v>42</v>
      </c>
      <c r="C106" s="1">
        <v>3705002919</v>
      </c>
      <c r="D106" s="14" t="s">
        <v>43</v>
      </c>
      <c r="E106" s="16">
        <f>J106/(H106+J106)*100</f>
        <v>90.040407256032523</v>
      </c>
      <c r="F106" s="7" t="s">
        <v>96</v>
      </c>
      <c r="G106" s="7" t="s">
        <v>109</v>
      </c>
      <c r="H106" s="7">
        <v>5581.3</v>
      </c>
      <c r="I106" s="21">
        <f>33+495</f>
        <v>528</v>
      </c>
      <c r="J106" s="22">
        <v>50458.14</v>
      </c>
      <c r="K106" s="23">
        <v>0</v>
      </c>
      <c r="M106" s="45">
        <v>43937486.520000003</v>
      </c>
    </row>
    <row r="107" spans="1:13" s="44" customFormat="1" ht="84" customHeight="1" x14ac:dyDescent="0.25">
      <c r="A107" s="49"/>
      <c r="B107" s="14" t="s">
        <v>72</v>
      </c>
      <c r="C107" s="1">
        <v>3705005229</v>
      </c>
      <c r="D107" s="14" t="s">
        <v>93</v>
      </c>
      <c r="E107" s="21">
        <v>100</v>
      </c>
      <c r="F107" s="7" t="s">
        <v>97</v>
      </c>
      <c r="G107" s="7"/>
      <c r="H107" s="23">
        <v>0</v>
      </c>
      <c r="I107" s="21">
        <v>156</v>
      </c>
      <c r="J107" s="22">
        <v>48485.499060000002</v>
      </c>
      <c r="K107" s="23">
        <v>0</v>
      </c>
    </row>
    <row r="108" spans="1:13" s="44" customFormat="1" ht="59.25" customHeight="1" x14ac:dyDescent="0.25">
      <c r="A108" s="49"/>
      <c r="B108" s="13" t="s">
        <v>179</v>
      </c>
      <c r="C108" s="5">
        <v>3705004803</v>
      </c>
      <c r="D108" s="13" t="s">
        <v>180</v>
      </c>
      <c r="E108" s="27">
        <v>100</v>
      </c>
      <c r="F108" s="5" t="s">
        <v>156</v>
      </c>
      <c r="G108" s="5" t="s">
        <v>119</v>
      </c>
      <c r="H108" s="10">
        <v>6472.29</v>
      </c>
      <c r="I108" s="5">
        <v>78066</v>
      </c>
      <c r="J108" s="9">
        <v>35273</v>
      </c>
      <c r="K108" s="5" t="s">
        <v>120</v>
      </c>
    </row>
    <row r="109" spans="1:13" s="44" customFormat="1" ht="47.25" customHeight="1" x14ac:dyDescent="0.25">
      <c r="A109" s="49" t="s">
        <v>283</v>
      </c>
      <c r="B109" s="14" t="s">
        <v>48</v>
      </c>
      <c r="C109" s="1">
        <v>3726002645</v>
      </c>
      <c r="D109" s="14" t="s">
        <v>49</v>
      </c>
      <c r="E109" s="16">
        <f>J109/(H109+J109)*100</f>
        <v>98.112290847039873</v>
      </c>
      <c r="F109" s="7" t="s">
        <v>97</v>
      </c>
      <c r="G109" s="7" t="s">
        <v>109</v>
      </c>
      <c r="H109" s="7">
        <v>318.60000000000002</v>
      </c>
      <c r="I109" s="21">
        <f>37+206</f>
        <v>243</v>
      </c>
      <c r="J109" s="22">
        <v>16559</v>
      </c>
      <c r="K109" s="23">
        <v>0</v>
      </c>
      <c r="M109" s="44">
        <v>13091101.630000001</v>
      </c>
    </row>
    <row r="110" spans="1:13" s="44" customFormat="1" ht="47.25" customHeight="1" x14ac:dyDescent="0.25">
      <c r="A110" s="49"/>
      <c r="B110" s="14" t="s">
        <v>70</v>
      </c>
      <c r="C110" s="1">
        <v>3726003416</v>
      </c>
      <c r="D110" s="14" t="s">
        <v>91</v>
      </c>
      <c r="E110" s="21">
        <v>100</v>
      </c>
      <c r="F110" s="7" t="s">
        <v>97</v>
      </c>
      <c r="G110" s="7"/>
      <c r="H110" s="23">
        <v>0</v>
      </c>
      <c r="I110" s="21">
        <v>102</v>
      </c>
      <c r="J110" s="22">
        <v>24533.838449999999</v>
      </c>
      <c r="K110" s="23">
        <v>0</v>
      </c>
    </row>
    <row r="111" spans="1:13" s="44" customFormat="1" ht="142.5" customHeight="1" x14ac:dyDescent="0.25">
      <c r="A111" s="49"/>
      <c r="B111" s="14" t="s">
        <v>210</v>
      </c>
      <c r="C111" s="1">
        <v>3726003705</v>
      </c>
      <c r="D111" s="14" t="s">
        <v>211</v>
      </c>
      <c r="E111" s="16">
        <v>100</v>
      </c>
      <c r="F111" s="7" t="s">
        <v>212</v>
      </c>
      <c r="G111" s="7" t="s">
        <v>213</v>
      </c>
      <c r="H111" s="26">
        <v>12474</v>
      </c>
      <c r="I111" s="21" t="s">
        <v>214</v>
      </c>
      <c r="J111" s="22">
        <v>9257</v>
      </c>
      <c r="K111" s="23"/>
    </row>
    <row r="112" spans="1:13" s="44" customFormat="1" ht="81" customHeight="1" x14ac:dyDescent="0.25">
      <c r="A112" s="49"/>
      <c r="B112" s="13" t="s">
        <v>183</v>
      </c>
      <c r="C112" s="5">
        <v>3726001306</v>
      </c>
      <c r="D112" s="13" t="s">
        <v>184</v>
      </c>
      <c r="E112" s="27">
        <v>100</v>
      </c>
      <c r="F112" s="5" t="s">
        <v>146</v>
      </c>
      <c r="G112" s="5" t="s">
        <v>119</v>
      </c>
      <c r="H112" s="10">
        <v>1402.63</v>
      </c>
      <c r="I112" s="5">
        <v>105538</v>
      </c>
      <c r="J112" s="9">
        <v>41909.1</v>
      </c>
      <c r="K112" s="5" t="s">
        <v>120</v>
      </c>
    </row>
    <row r="113" spans="1:13" s="45" customFormat="1" ht="47.25" customHeight="1" x14ac:dyDescent="0.25">
      <c r="A113" s="49" t="s">
        <v>284</v>
      </c>
      <c r="B113" s="14" t="s">
        <v>50</v>
      </c>
      <c r="C113" s="1">
        <v>3727001429</v>
      </c>
      <c r="D113" s="14" t="s">
        <v>51</v>
      </c>
      <c r="E113" s="16">
        <f>J113/(H113+J113)*100</f>
        <v>96.765156867857584</v>
      </c>
      <c r="F113" s="7" t="s">
        <v>97</v>
      </c>
      <c r="G113" s="7" t="s">
        <v>109</v>
      </c>
      <c r="H113" s="7">
        <v>1197.23</v>
      </c>
      <c r="I113" s="21">
        <f>18+276</f>
        <v>294</v>
      </c>
      <c r="J113" s="22">
        <v>35813.22</v>
      </c>
      <c r="K113" s="23">
        <v>0</v>
      </c>
      <c r="M113" s="45">
        <v>26387682.93</v>
      </c>
    </row>
    <row r="114" spans="1:13" s="44" customFormat="1" ht="47.25" customHeight="1" x14ac:dyDescent="0.25">
      <c r="A114" s="49"/>
      <c r="B114" s="14" t="s">
        <v>71</v>
      </c>
      <c r="C114" s="1">
        <v>3727003105</v>
      </c>
      <c r="D114" s="14" t="s">
        <v>92</v>
      </c>
      <c r="E114" s="21">
        <v>100</v>
      </c>
      <c r="F114" s="7" t="s">
        <v>97</v>
      </c>
      <c r="G114" s="7"/>
      <c r="H114" s="23">
        <v>0</v>
      </c>
      <c r="I114" s="21">
        <v>62</v>
      </c>
      <c r="J114" s="22">
        <v>29722.406470000002</v>
      </c>
      <c r="K114" s="23">
        <v>0</v>
      </c>
    </row>
    <row r="115" spans="1:13" s="44" customFormat="1" ht="47.25" customHeight="1" x14ac:dyDescent="0.25">
      <c r="A115" s="49"/>
      <c r="B115" s="14" t="s">
        <v>271</v>
      </c>
      <c r="C115" s="1">
        <v>3727004275</v>
      </c>
      <c r="D115" s="14" t="s">
        <v>272</v>
      </c>
      <c r="E115" s="16">
        <v>100</v>
      </c>
      <c r="F115" s="7" t="s">
        <v>245</v>
      </c>
      <c r="G115" s="7" t="s">
        <v>208</v>
      </c>
      <c r="H115" s="7">
        <v>21789.506740000001</v>
      </c>
      <c r="I115" s="21" t="s">
        <v>300</v>
      </c>
      <c r="J115" s="22">
        <v>21039.226739999998</v>
      </c>
      <c r="K115" s="1"/>
    </row>
    <row r="116" spans="1:13" s="44" customFormat="1" ht="85.5" customHeight="1" x14ac:dyDescent="0.25">
      <c r="A116" s="49"/>
      <c r="B116" s="13" t="s">
        <v>159</v>
      </c>
      <c r="C116" s="5">
        <v>3727003497</v>
      </c>
      <c r="D116" s="13" t="s">
        <v>160</v>
      </c>
      <c r="E116" s="27">
        <v>100</v>
      </c>
      <c r="F116" s="5" t="s">
        <v>146</v>
      </c>
      <c r="G116" s="5" t="s">
        <v>119</v>
      </c>
      <c r="H116" s="10">
        <v>1200.8</v>
      </c>
      <c r="I116" s="5">
        <v>71620</v>
      </c>
      <c r="J116" s="9">
        <v>35214.6</v>
      </c>
      <c r="K116" s="5" t="s">
        <v>120</v>
      </c>
    </row>
  </sheetData>
  <mergeCells count="19">
    <mergeCell ref="A70:A76"/>
    <mergeCell ref="A106:A108"/>
    <mergeCell ref="A66:A69"/>
    <mergeCell ref="B1:I1"/>
    <mergeCell ref="A102:A104"/>
    <mergeCell ref="A86:A89"/>
    <mergeCell ref="A99:A101"/>
    <mergeCell ref="A78:A79"/>
    <mergeCell ref="A62:A65"/>
    <mergeCell ref="A53:A61"/>
    <mergeCell ref="A48:A52"/>
    <mergeCell ref="A4:A47"/>
    <mergeCell ref="A113:A116"/>
    <mergeCell ref="A109:A112"/>
    <mergeCell ref="A80:A81"/>
    <mergeCell ref="A83:A84"/>
    <mergeCell ref="A92:A93"/>
    <mergeCell ref="A90:A91"/>
    <mergeCell ref="A94:A98"/>
  </mergeCells>
  <pageMargins left="0.7" right="0.7" top="0.75" bottom="0.75" header="0.3" footer="0.3"/>
  <pageSetup paperSize="9" scale="5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год</vt:lpstr>
      <vt:lpstr>'2023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2024-04-22T08:20:49Z</dcterms:modified>
</cp:coreProperties>
</file>